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6\Table\For the Web\"/>
    </mc:Choice>
  </mc:AlternateContent>
  <bookViews>
    <workbookView xWindow="9600" yWindow="-15" windowWidth="9645" windowHeight="11550" tabRatio="873"/>
  </bookViews>
  <sheets>
    <sheet name="Table of Contents" sheetId="19" r:id="rId1"/>
    <sheet name="7.1" sheetId="9" r:id="rId2"/>
    <sheet name="7.2" sheetId="12" r:id="rId3"/>
    <sheet name="7.3" sheetId="11" r:id="rId4"/>
    <sheet name="7.4" sheetId="10" r:id="rId5"/>
    <sheet name="7.5" sheetId="14" r:id="rId6"/>
    <sheet name="7.6" sheetId="13" r:id="rId7"/>
  </sheets>
  <definedNames>
    <definedName name="Mar_07">'7.1'!$L$18:$L$35,'7.1'!$N$18:$N$35</definedName>
    <definedName name="Period">'7.4'!$J$17:$K$35</definedName>
    <definedName name="_xlnm.Print_Area" localSheetId="1">'7.1'!$A$1:$J$65</definedName>
    <definedName name="_xlnm.Print_Area" localSheetId="2">'7.2'!$A$1:$L$65</definedName>
    <definedName name="_xlnm.Print_Area" localSheetId="3">'7.3'!$A$1:$J$64</definedName>
    <definedName name="_xlnm.Print_Area" localSheetId="4">'7.4'!$A$1:$H$63</definedName>
    <definedName name="_xlnm.Print_Area" localSheetId="5">'7.5'!$A$1:$D$63</definedName>
    <definedName name="_xlnm.Print_Area" localSheetId="6">'7.6'!$A$1:$L$65</definedName>
  </definedNames>
  <calcPr calcId="152511"/>
</workbook>
</file>

<file path=xl/calcChain.xml><?xml version="1.0" encoding="utf-8"?>
<calcChain xmlns="http://schemas.openxmlformats.org/spreadsheetml/2006/main">
  <c r="B58" i="12" l="1"/>
  <c r="B19" i="9" l="1"/>
  <c r="C19" i="9"/>
  <c r="B53" i="10"/>
  <c r="B44" i="9"/>
  <c r="C44" i="9"/>
  <c r="E12" i="9" l="1"/>
  <c r="B12" i="9" s="1"/>
  <c r="H12" i="9"/>
  <c r="B42" i="9"/>
  <c r="C42" i="9"/>
  <c r="B183" i="11" l="1"/>
  <c r="H183" i="11"/>
  <c r="B162" i="11"/>
  <c r="B41" i="9"/>
  <c r="C41" i="9"/>
  <c r="B39" i="9"/>
  <c r="F39" i="9"/>
  <c r="I39" i="9"/>
  <c r="I12" i="9" s="1"/>
  <c r="H65" i="10" l="1"/>
  <c r="C39" i="9"/>
  <c r="F12" i="9"/>
  <c r="C12" i="9" s="1"/>
  <c r="B40" i="9"/>
  <c r="C40" i="9"/>
  <c r="B37" i="9"/>
  <c r="F37" i="9"/>
  <c r="I37" i="9"/>
  <c r="C37" i="9" l="1"/>
  <c r="I36" i="9"/>
  <c r="F36" i="9"/>
  <c r="B36" i="9"/>
  <c r="F35" i="9"/>
  <c r="C35" i="9" s="1"/>
  <c r="E35" i="9"/>
  <c r="B35" i="9" s="1"/>
  <c r="C36" i="9" l="1"/>
  <c r="I34" i="9"/>
  <c r="H34" i="9"/>
  <c r="F34" i="9"/>
  <c r="C34" i="9" s="1"/>
  <c r="E34" i="9"/>
  <c r="C31" i="9"/>
  <c r="C32" i="9"/>
  <c r="F11" i="9" l="1"/>
  <c r="I11" i="9"/>
  <c r="H11" i="9"/>
  <c r="B34" i="9"/>
  <c r="E11" i="9"/>
  <c r="E32" i="9"/>
  <c r="B32" i="9" s="1"/>
  <c r="E31" i="9"/>
  <c r="B31" i="9" s="1"/>
  <c r="B11" i="9" l="1"/>
  <c r="C11" i="9"/>
  <c r="F30" i="9"/>
  <c r="I30" i="9"/>
  <c r="H30" i="9"/>
  <c r="H10" i="9" s="1"/>
  <c r="E30" i="9"/>
  <c r="I29" i="9"/>
  <c r="F29" i="9"/>
  <c r="F10" i="9" s="1"/>
  <c r="E29" i="9"/>
  <c r="E10" i="9" l="1"/>
  <c r="B10" i="9" s="1"/>
  <c r="I10" i="9"/>
  <c r="C10" i="9" s="1"/>
  <c r="B30" i="9"/>
  <c r="C29" i="9"/>
  <c r="B29" i="9"/>
  <c r="C30" i="9"/>
  <c r="H8" i="9"/>
  <c r="C27" i="9"/>
  <c r="B27" i="9"/>
  <c r="I24" i="9"/>
  <c r="I25" i="9"/>
  <c r="I26" i="9"/>
  <c r="F26" i="9"/>
  <c r="E26" i="9"/>
  <c r="H26" i="9"/>
  <c r="H25" i="9"/>
  <c r="E25" i="9"/>
  <c r="F25" i="9"/>
  <c r="F24" i="9"/>
  <c r="C24" i="9" s="1"/>
  <c r="E24" i="9"/>
  <c r="H24" i="9"/>
  <c r="F22" i="9"/>
  <c r="F8" i="9" s="1"/>
  <c r="I22" i="9"/>
  <c r="I8" i="9" s="1"/>
  <c r="E22" i="9"/>
  <c r="E8" i="9" s="1"/>
  <c r="C21" i="9"/>
  <c r="C20" i="9"/>
  <c r="B20" i="9"/>
  <c r="B21" i="9"/>
  <c r="C22" i="9" l="1"/>
  <c r="B25" i="9"/>
  <c r="B8" i="9"/>
  <c r="C25" i="9"/>
  <c r="B22" i="9"/>
  <c r="C26" i="9"/>
  <c r="E9" i="9"/>
  <c r="B24" i="9"/>
  <c r="H9" i="9"/>
  <c r="F9" i="9"/>
  <c r="C8" i="9"/>
  <c r="B26" i="9"/>
  <c r="I9" i="9"/>
  <c r="C9" i="9" l="1"/>
  <c r="B9" i="9"/>
</calcChain>
</file>

<file path=xl/comments1.xml><?xml version="1.0" encoding="utf-8"?>
<comments xmlns="http://schemas.openxmlformats.org/spreadsheetml/2006/main">
  <authors>
    <author>mareta.katu</author>
  </authors>
  <commentList>
    <comment ref="G53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Excavator 23, Grader 9, Forklift 1, Loader 13, roller 9, tractor 2</t>
        </r>
      </text>
    </comment>
  </commentList>
</comments>
</file>

<file path=xl/sharedStrings.xml><?xml version="1.0" encoding="utf-8"?>
<sst xmlns="http://schemas.openxmlformats.org/spreadsheetml/2006/main" count="381" uniqueCount="134">
  <si>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</si>
  <si>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</si>
  <si>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</si>
  <si>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</si>
  <si>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</si>
  <si>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</si>
  <si>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</si>
  <si>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</si>
  <si>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</si>
  <si>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</si>
  <si>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</si>
  <si>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</si>
  <si>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No.</t>
  </si>
  <si>
    <t>Value</t>
  </si>
  <si>
    <t xml:space="preserve">  ($' 000)</t>
  </si>
  <si>
    <t xml:space="preserve">    ($' 000)</t>
  </si>
  <si>
    <t xml:space="preserve">   ($' 000)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</si>
  <si>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</si>
  <si>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</si>
  <si>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</si>
  <si>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</si>
  <si>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</si>
  <si>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</si>
  <si>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</si>
  <si>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</si>
  <si>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</si>
  <si>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</si>
  <si>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..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</si>
  <si>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</si>
  <si>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</si>
  <si>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</si>
  <si>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</si>
  <si>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</si>
  <si>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</si>
  <si>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</si>
  <si>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</si>
  <si>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</si>
  <si>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</si>
  <si>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</si>
  <si>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 xml:space="preserve">Sep </t>
  </si>
  <si>
    <t>Buses</t>
  </si>
  <si>
    <t xml:space="preserve">          Table 7.1  Building  Approvals</t>
  </si>
  <si>
    <t xml:space="preserve"> Dec </t>
  </si>
  <si>
    <t xml:space="preserve">Mar </t>
  </si>
  <si>
    <t xml:space="preserve">Jun </t>
  </si>
  <si>
    <t xml:space="preserve">Dec </t>
  </si>
  <si>
    <t>Table 7.5     Air Cargo Imports and Exports</t>
  </si>
  <si>
    <t xml:space="preserve">Table  7.6   Average Temperature, Total Rainfall and </t>
  </si>
  <si>
    <t xml:space="preserve"> Mar </t>
  </si>
  <si>
    <t xml:space="preserve"> Mar</t>
  </si>
  <si>
    <t xml:space="preserve"> Sep</t>
  </si>
  <si>
    <t xml:space="preserve"> Dec</t>
  </si>
  <si>
    <t xml:space="preserve"> Jun</t>
  </si>
  <si>
    <t>Residential</t>
  </si>
  <si>
    <t xml:space="preserve">Commercial (*) 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</si>
  <si>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</si>
  <si>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</si>
  <si>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</si>
  <si>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</si>
  <si>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</si>
  <si>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</si>
  <si>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</si>
  <si>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</si>
  <si>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</si>
  <si>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</si>
  <si>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</si>
  <si>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</si>
  <si>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</si>
  <si>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</si>
  <si>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</si>
  <si>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</si>
  <si>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</si>
  <si>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</si>
  <si>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</si>
  <si>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</si>
  <si>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</si>
  <si>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</si>
  <si>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</si>
  <si>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</si>
  <si>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</si>
  <si>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</si>
  <si>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t>Table of Contents</t>
  </si>
  <si>
    <t>Table 7.1</t>
  </si>
  <si>
    <t>Table 7.2</t>
  </si>
  <si>
    <t>Table 7.3</t>
  </si>
  <si>
    <t>Table 7.4</t>
  </si>
  <si>
    <t>Table 7.5</t>
  </si>
  <si>
    <t>Table 7.6</t>
  </si>
  <si>
    <t>Building  Approvals</t>
  </si>
  <si>
    <t xml:space="preserve">Electricity Generated for Selected Islands </t>
  </si>
  <si>
    <t>Aircraft Movement</t>
  </si>
  <si>
    <t>Air Cargo Imports and Exports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</si>
  <si>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</si>
  <si>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</si>
  <si>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</si>
  <si>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</si>
  <si>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</si>
  <si>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</si>
  <si>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</si>
  <si>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</si>
  <si>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</si>
  <si>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</si>
  <si>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</si>
  <si>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</si>
  <si>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</si>
  <si>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</si>
  <si>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</si>
  <si>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</si>
  <si>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>Table 7.4  Newly Registered Vehicles</t>
  </si>
  <si>
    <t>Table 7.3     Aircraft Movement</t>
  </si>
  <si>
    <r>
      <t>Mar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</si>
  <si>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</si>
  <si>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Energy Division of the Ministry of Infrastructure and Planning and Te Aponga Uira, Rarotonga.</t>
  </si>
  <si>
    <r>
      <t xml:space="preserve">Note: </t>
    </r>
    <r>
      <rPr>
        <sz val="9"/>
        <rFont val="Arial Narrow"/>
        <family val="2"/>
      </rPr>
      <t>(*) - Commercial establishments including non-private accommodations and industrial constructions.</t>
    </r>
  </si>
  <si>
    <t>Air New Zealand and Air Rarotonga.</t>
  </si>
  <si>
    <r>
      <t xml:space="preserve">Palmerston </t>
    </r>
    <r>
      <rPr>
        <vertAlign val="superscript"/>
        <sz val="9"/>
        <rFont val="Arial Narrow"/>
        <family val="2"/>
      </rPr>
      <t>1</t>
    </r>
  </si>
  <si>
    <t>The Statistics Office began collecting electricity generated from Palmerston Island in 2013.</t>
  </si>
  <si>
    <t xml:space="preserve">   Mar</t>
  </si>
  <si>
    <t xml:space="preserve">  Jun</t>
  </si>
  <si>
    <t xml:space="preserve">   Sep</t>
  </si>
  <si>
    <t xml:space="preserve">  Dec </t>
  </si>
  <si>
    <t xml:space="preserve">   Dec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</si>
  <si>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</si>
  <si>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</si>
  <si>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Note: </t>
    </r>
    <r>
      <rPr>
        <sz val="9"/>
        <rFont val="Arial Narrow"/>
        <family val="2"/>
      </rPr>
      <t xml:space="preserve">   </t>
    </r>
  </si>
  <si>
    <r>
      <t xml:space="preserve"> Dec</t>
    </r>
    <r>
      <rPr>
        <vertAlign val="superscript"/>
        <sz val="9"/>
        <rFont val="Arial Narrow"/>
        <family val="2"/>
      </rPr>
      <t xml:space="preserve"> </t>
    </r>
  </si>
  <si>
    <t xml:space="preserve">     Mar</t>
  </si>
  <si>
    <t xml:space="preserve">    Jun</t>
  </si>
  <si>
    <t xml:space="preserve">     Sep</t>
  </si>
  <si>
    <r>
      <t xml:space="preserve">   Dec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</si>
  <si>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 xml:space="preserve"> </t>
    </r>
  </si>
  <si>
    <t>Miscellanous Statistics: December Quarter 2016</t>
  </si>
  <si>
    <r>
      <t xml:space="preserve">      Dec</t>
    </r>
    <r>
      <rPr>
        <vertAlign val="superscript"/>
        <sz val="9"/>
        <rFont val="Arial Narrow"/>
        <family val="2"/>
      </rPr>
      <t>(p)</t>
    </r>
  </si>
  <si>
    <r>
      <t xml:space="preserve">     Dec</t>
    </r>
    <r>
      <rPr>
        <vertAlign val="superscript"/>
        <sz val="9"/>
        <rFont val="Arial Narrow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</si>
</sst>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_(* #,##0_);_(* \(#,##0\);_(* &quot;-&quot;????_);_(@_)"/>
    <numFmt numFmtId="170" formatCode="0.0%"/>
    <numFmt numFmtId="171" formatCode="0.000"/>
    <numFmt numFmtId="172" formatCode="#,##0_ ;\-#,##0\ "/>
    <numFmt numFmtId="173" formatCode="_-* #,##0.00000_-;\-* #,##0.00000_-;_-* &quot;-&quot;??_-;_-@_-"/>
  </numFmts>
  <fonts count="3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sz val="10"/>
      <name val="Arial"/>
      <family val="2"/>
    </font>
    <font>
      <sz val="11"/>
      <color rgb="FF1F497D"/>
      <name val="Calibri"/>
      <family val="2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43" fontId="35" fillId="0" borderId="0" applyFont="0" applyFill="0" applyBorder="0" applyAlignment="0" applyProtection="0"/>
  </cellStyleXfs>
  <cellXfs count="311">
    <xf numFmtId="0" fontId="0" fillId="0" borderId="0" xfId="0"/>
    <xf numFmtId="0" fontId="0" fillId="0" borderId="1" xfId="0" applyBorder="1"/>
    <xf numFmtId="0" fontId="0" fillId="0" borderId="0" xfId="0" applyBorder="1"/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8" fillId="0" borderId="0" xfId="0" applyFont="1"/>
    <xf numFmtId="0" fontId="10" fillId="0" borderId="0" xfId="0" applyFont="1"/>
    <xf numFmtId="0" fontId="8" fillId="0" borderId="2" xfId="0" applyFont="1" applyBorder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4" fillId="0" borderId="0" xfId="0" applyFont="1"/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0" fillId="0" borderId="2" xfId="0" applyBorder="1"/>
    <xf numFmtId="0" fontId="15" fillId="0" borderId="0" xfId="0" applyFont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2" fillId="0" borderId="7" xfId="0" applyFont="1" applyBorder="1"/>
    <xf numFmtId="0" fontId="7" fillId="0" borderId="2" xfId="0" applyFont="1" applyBorder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4" xfId="0" applyFont="1" applyBorder="1"/>
    <xf numFmtId="0" fontId="7" fillId="0" borderId="0" xfId="0" applyFont="1"/>
    <xf numFmtId="3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165" fontId="7" fillId="0" borderId="0" xfId="1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centerContinuous"/>
    </xf>
    <xf numFmtId="0" fontId="20" fillId="0" borderId="0" xfId="0" applyFont="1" applyBorder="1"/>
    <xf numFmtId="3" fontId="7" fillId="0" borderId="0" xfId="0" applyNumberFormat="1" applyFont="1" applyBorder="1"/>
    <xf numFmtId="0" fontId="7" fillId="0" borderId="1" xfId="0" applyFont="1" applyBorder="1"/>
    <xf numFmtId="0" fontId="7" fillId="0" borderId="2" xfId="0" applyFont="1" applyBorder="1" applyAlignment="1">
      <alignment horizontal="center"/>
    </xf>
    <xf numFmtId="0" fontId="3" fillId="0" borderId="7" xfId="0" applyFont="1" applyBorder="1"/>
    <xf numFmtId="0" fontId="4" fillId="0" borderId="7" xfId="0" applyFont="1" applyBorder="1"/>
    <xf numFmtId="3" fontId="7" fillId="0" borderId="0" xfId="0" applyNumberFormat="1" applyFont="1" applyBorder="1" applyAlignment="1">
      <alignment horizontal="center"/>
    </xf>
    <xf numFmtId="0" fontId="20" fillId="0" borderId="0" xfId="0" applyFont="1" applyAlignment="1">
      <alignment vertical="top"/>
    </xf>
    <xf numFmtId="166" fontId="7" fillId="0" borderId="0" xfId="0" applyNumberFormat="1" applyFont="1" applyBorder="1" applyAlignment="1">
      <alignment horizontal="right"/>
    </xf>
    <xf numFmtId="49" fontId="8" fillId="0" borderId="0" xfId="0" applyNumberFormat="1" applyFont="1"/>
    <xf numFmtId="49" fontId="7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Continuous"/>
    </xf>
    <xf numFmtId="3" fontId="7" fillId="0" borderId="2" xfId="0" applyNumberFormat="1" applyFont="1" applyBorder="1" applyAlignment="1">
      <alignment horizontal="right" vertical="center"/>
    </xf>
    <xf numFmtId="0" fontId="22" fillId="0" borderId="0" xfId="0" applyFont="1"/>
    <xf numFmtId="0" fontId="22" fillId="0" borderId="0" xfId="0" applyFont="1" applyAlignment="1">
      <alignment horizontal="centerContinuous"/>
    </xf>
    <xf numFmtId="0" fontId="1" fillId="0" borderId="0" xfId="0" applyFont="1"/>
    <xf numFmtId="0" fontId="24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Continuous" vertical="top"/>
    </xf>
    <xf numFmtId="0" fontId="7" fillId="0" borderId="0" xfId="0" applyFont="1" applyBorder="1" applyAlignment="1">
      <alignment horizontal="right" vertical="top"/>
    </xf>
    <xf numFmtId="0" fontId="7" fillId="0" borderId="7" xfId="0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right" vertical="top"/>
    </xf>
    <xf numFmtId="0" fontId="7" fillId="0" borderId="7" xfId="0" applyFont="1" applyBorder="1"/>
    <xf numFmtId="0" fontId="7" fillId="0" borderId="1" xfId="0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Alignment="1"/>
    <xf numFmtId="166" fontId="7" fillId="0" borderId="0" xfId="0" applyNumberFormat="1" applyFont="1" applyBorder="1"/>
    <xf numFmtId="0" fontId="7" fillId="0" borderId="0" xfId="0" applyFont="1" applyFill="1" applyBorder="1"/>
    <xf numFmtId="0" fontId="0" fillId="0" borderId="0" xfId="0" applyBorder="1" applyAlignment="1"/>
    <xf numFmtId="3" fontId="7" fillId="0" borderId="1" xfId="0" applyNumberFormat="1" applyFont="1" applyBorder="1" applyAlignment="1">
      <alignment horizontal="right"/>
    </xf>
    <xf numFmtId="165" fontId="7" fillId="0" borderId="1" xfId="1" applyNumberFormat="1" applyFont="1" applyBorder="1" applyAlignment="1">
      <alignment horizontal="left"/>
    </xf>
    <xf numFmtId="0" fontId="0" fillId="0" borderId="0" xfId="0" applyFill="1"/>
    <xf numFmtId="0" fontId="7" fillId="0" borderId="0" xfId="0" applyFont="1" applyFill="1" applyBorder="1" applyAlignment="1">
      <alignment horizontal="center"/>
    </xf>
    <xf numFmtId="0" fontId="8" fillId="0" borderId="2" xfId="0" applyFont="1" applyFill="1" applyBorder="1"/>
    <xf numFmtId="166" fontId="7" fillId="0" borderId="0" xfId="0" applyNumberFormat="1" applyFont="1" applyFill="1" applyBorder="1"/>
    <xf numFmtId="0" fontId="7" fillId="0" borderId="4" xfId="0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right"/>
    </xf>
    <xf numFmtId="0" fontId="7" fillId="0" borderId="2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43" fontId="0" fillId="0" borderId="0" xfId="0" applyNumberFormat="1"/>
    <xf numFmtId="0" fontId="3" fillId="0" borderId="0" xfId="0" applyFont="1"/>
    <xf numFmtId="0" fontId="7" fillId="0" borderId="1" xfId="0" applyFont="1" applyFill="1" applyBorder="1"/>
    <xf numFmtId="0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right"/>
    </xf>
    <xf numFmtId="0" fontId="24" fillId="0" borderId="4" xfId="0" applyFont="1" applyFill="1" applyBorder="1" applyAlignment="1">
      <alignment horizontal="right"/>
    </xf>
    <xf numFmtId="166" fontId="0" fillId="0" borderId="0" xfId="0" applyNumberFormat="1"/>
    <xf numFmtId="1" fontId="7" fillId="0" borderId="0" xfId="0" applyNumberFormat="1" applyFont="1" applyFill="1" applyBorder="1"/>
    <xf numFmtId="0" fontId="7" fillId="0" borderId="3" xfId="0" applyFont="1" applyBorder="1" applyAlignment="1">
      <alignment horizontal="centerContinuous" vertical="top"/>
    </xf>
    <xf numFmtId="0" fontId="8" fillId="0" borderId="6" xfId="0" applyFont="1" applyBorder="1" applyAlignment="1">
      <alignment horizontal="centerContinuous"/>
    </xf>
    <xf numFmtId="0" fontId="7" fillId="0" borderId="3" xfId="0" applyFont="1" applyBorder="1" applyAlignment="1">
      <alignment horizontal="center"/>
    </xf>
    <xf numFmtId="0" fontId="19" fillId="0" borderId="13" xfId="0" applyFont="1" applyBorder="1"/>
    <xf numFmtId="0" fontId="7" fillId="0" borderId="13" xfId="0" applyFont="1" applyBorder="1" applyAlignment="1">
      <alignment horizontal="center"/>
    </xf>
    <xf numFmtId="0" fontId="20" fillId="0" borderId="13" xfId="0" applyFont="1" applyBorder="1"/>
    <xf numFmtId="0" fontId="20" fillId="0" borderId="13" xfId="0" applyFont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3" fontId="7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19" fillId="0" borderId="13" xfId="0" applyFont="1" applyBorder="1" applyAlignment="1">
      <alignment horizontal="left" indent="1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0" fillId="0" borderId="15" xfId="0" applyBorder="1"/>
    <xf numFmtId="3" fontId="15" fillId="0" borderId="0" xfId="0" applyNumberFormat="1" applyFont="1" applyBorder="1" applyAlignment="1">
      <alignment horizontal="right"/>
    </xf>
    <xf numFmtId="3" fontId="15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0" fontId="7" fillId="0" borderId="14" xfId="0" applyFont="1" applyFill="1" applyBorder="1" applyAlignment="1">
      <alignment horizontal="center"/>
    </xf>
    <xf numFmtId="0" fontId="23" fillId="0" borderId="9" xfId="0" applyFont="1" applyBorder="1" applyAlignment="1">
      <alignment horizontal="right" vertical="center"/>
    </xf>
    <xf numFmtId="0" fontId="19" fillId="0" borderId="2" xfId="0" applyFont="1" applyBorder="1"/>
    <xf numFmtId="0" fontId="20" fillId="0" borderId="7" xfId="0" applyFont="1" applyBorder="1"/>
    <xf numFmtId="0" fontId="7" fillId="0" borderId="7" xfId="0" applyFont="1" applyBorder="1" applyAlignment="1">
      <alignment horizontal="centerContinuous" vertical="top"/>
    </xf>
    <xf numFmtId="0" fontId="8" fillId="0" borderId="7" xfId="0" applyFont="1" applyBorder="1" applyAlignment="1">
      <alignment horizontal="centerContinuous"/>
    </xf>
    <xf numFmtId="0" fontId="24" fillId="0" borderId="7" xfId="0" applyFont="1" applyBorder="1"/>
    <xf numFmtId="0" fontId="7" fillId="0" borderId="7" xfId="0" applyFont="1" applyBorder="1" applyAlignment="1">
      <alignment horizontal="right" vertical="top"/>
    </xf>
    <xf numFmtId="0" fontId="20" fillId="0" borderId="15" xfId="0" applyFont="1" applyBorder="1"/>
    <xf numFmtId="0" fontId="16" fillId="0" borderId="14" xfId="0" applyFont="1" applyBorder="1"/>
    <xf numFmtId="0" fontId="6" fillId="0" borderId="15" xfId="0" applyFont="1" applyBorder="1"/>
    <xf numFmtId="0" fontId="20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66" fontId="8" fillId="0" borderId="0" xfId="0" applyNumberFormat="1" applyFont="1"/>
    <xf numFmtId="0" fontId="8" fillId="0" borderId="7" xfId="0" applyFont="1" applyBorder="1" applyAlignment="1">
      <alignment horizontal="center"/>
    </xf>
    <xf numFmtId="43" fontId="0" fillId="0" borderId="0" xfId="1" applyFont="1"/>
    <xf numFmtId="1" fontId="0" fillId="0" borderId="0" xfId="0" applyNumberFormat="1"/>
    <xf numFmtId="2" fontId="8" fillId="0" borderId="0" xfId="0" applyNumberFormat="1" applyFont="1"/>
    <xf numFmtId="1" fontId="7" fillId="0" borderId="0" xfId="1" applyNumberFormat="1" applyFont="1" applyBorder="1" applyAlignment="1">
      <alignment horizontal="center"/>
    </xf>
    <xf numFmtId="0" fontId="19" fillId="0" borderId="15" xfId="0" applyFont="1" applyBorder="1"/>
    <xf numFmtId="170" fontId="7" fillId="0" borderId="0" xfId="2" applyNumberFormat="1" applyFont="1"/>
    <xf numFmtId="164" fontId="0" fillId="0" borderId="0" xfId="0" applyNumberFormat="1" applyAlignment="1">
      <alignment horizontal="right"/>
    </xf>
    <xf numFmtId="165" fontId="7" fillId="0" borderId="0" xfId="0" applyNumberFormat="1" applyFont="1" applyFill="1" applyBorder="1"/>
    <xf numFmtId="164" fontId="8" fillId="0" borderId="0" xfId="1" applyNumberFormat="1" applyFont="1"/>
    <xf numFmtId="166" fontId="14" fillId="0" borderId="0" xfId="0" applyNumberFormat="1" applyFont="1"/>
    <xf numFmtId="166" fontId="7" fillId="0" borderId="0" xfId="2" applyNumberFormat="1" applyFont="1"/>
    <xf numFmtId="0" fontId="7" fillId="0" borderId="0" xfId="2" applyNumberFormat="1" applyFont="1"/>
    <xf numFmtId="1" fontId="7" fillId="0" borderId="1" xfId="0" applyNumberFormat="1" applyFont="1" applyFill="1" applyBorder="1"/>
    <xf numFmtId="0" fontId="8" fillId="0" borderId="6" xfId="0" applyFont="1" applyFill="1" applyBorder="1"/>
    <xf numFmtId="166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/>
    <xf numFmtId="1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24" fillId="0" borderId="3" xfId="0" applyFont="1" applyFill="1" applyBorder="1" applyAlignment="1">
      <alignment horizontal="right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14" fontId="0" fillId="0" borderId="0" xfId="0" applyNumberFormat="1"/>
    <xf numFmtId="0" fontId="4" fillId="0" borderId="0" xfId="0" applyFont="1"/>
    <xf numFmtId="1" fontId="27" fillId="0" borderId="0" xfId="0" applyNumberFormat="1" applyFont="1" applyFill="1" applyBorder="1"/>
    <xf numFmtId="166" fontId="0" fillId="0" borderId="0" xfId="0" applyNumberFormat="1" applyAlignment="1">
      <alignment horizontal="right"/>
    </xf>
    <xf numFmtId="166" fontId="7" fillId="0" borderId="0" xfId="0" applyNumberFormat="1" applyFont="1"/>
    <xf numFmtId="1" fontId="7" fillId="0" borderId="0" xfId="2" applyNumberFormat="1" applyFont="1"/>
    <xf numFmtId="2" fontId="14" fillId="0" borderId="0" xfId="2" applyNumberFormat="1" applyFont="1"/>
    <xf numFmtId="2" fontId="7" fillId="0" borderId="0" xfId="2" applyNumberFormat="1" applyFont="1"/>
    <xf numFmtId="171" fontId="7" fillId="0" borderId="0" xfId="2" applyNumberFormat="1" applyFont="1"/>
    <xf numFmtId="165" fontId="0" fillId="0" borderId="0" xfId="0" applyNumberFormat="1"/>
    <xf numFmtId="1" fontId="7" fillId="0" borderId="0" xfId="2" applyNumberFormat="1" applyFont="1" applyBorder="1"/>
    <xf numFmtId="0" fontId="0" fillId="0" borderId="3" xfId="0" applyFill="1" applyBorder="1"/>
    <xf numFmtId="4" fontId="7" fillId="0" borderId="0" xfId="0" applyNumberFormat="1" applyFont="1"/>
    <xf numFmtId="165" fontId="7" fillId="0" borderId="0" xfId="0" applyNumberFormat="1" applyFont="1" applyFill="1" applyBorder="1" applyAlignment="1">
      <alignment horizontal="right"/>
    </xf>
    <xf numFmtId="1" fontId="8" fillId="0" borderId="0" xfId="0" applyNumberFormat="1" applyFont="1"/>
    <xf numFmtId="172" fontId="7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7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7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19" fillId="0" borderId="5" xfId="0" applyFont="1" applyBorder="1" applyAlignment="1">
      <alignment horizontal="left"/>
    </xf>
    <xf numFmtId="0" fontId="0" fillId="0" borderId="8" xfId="0" applyBorder="1" applyAlignment="1"/>
    <xf numFmtId="0" fontId="7" fillId="0" borderId="5" xfId="0" applyFont="1" applyBorder="1" applyAlignment="1"/>
    <xf numFmtId="0" fontId="0" fillId="0" borderId="0" xfId="0" applyAlignment="1">
      <alignment vertical="center"/>
    </xf>
    <xf numFmtId="0" fontId="20" fillId="0" borderId="12" xfId="0" applyFont="1" applyBorder="1" applyAlignment="1">
      <alignment horizontal="left" vertical="center"/>
    </xf>
    <xf numFmtId="2" fontId="0" fillId="0" borderId="0" xfId="0" applyNumberFormat="1" applyAlignment="1">
      <alignment horizontal="right"/>
    </xf>
    <xf numFmtId="9" fontId="0" fillId="0" borderId="0" xfId="2" applyFont="1" applyAlignment="1">
      <alignment horizontal="right"/>
    </xf>
    <xf numFmtId="43" fontId="7" fillId="0" borderId="0" xfId="1" applyFont="1" applyAlignment="1">
      <alignment horizontal="left"/>
    </xf>
    <xf numFmtId="166" fontId="8" fillId="0" borderId="0" xfId="1" applyNumberFormat="1" applyFont="1"/>
    <xf numFmtId="170" fontId="8" fillId="0" borderId="0" xfId="2" applyNumberFormat="1" applyFont="1"/>
    <xf numFmtId="0" fontId="20" fillId="0" borderId="13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0" fontId="0" fillId="0" borderId="14" xfId="0" applyBorder="1"/>
    <xf numFmtId="3" fontId="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173" fontId="0" fillId="0" borderId="0" xfId="1" applyNumberFormat="1" applyFont="1"/>
    <xf numFmtId="3" fontId="7" fillId="0" borderId="0" xfId="1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165" fontId="7" fillId="0" borderId="0" xfId="1" applyNumberFormat="1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20" fillId="0" borderId="13" xfId="0" applyFont="1" applyBorder="1" applyAlignment="1"/>
    <xf numFmtId="3" fontId="7" fillId="0" borderId="2" xfId="0" applyNumberFormat="1" applyFont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26" fillId="0" borderId="3" xfId="0" applyFont="1" applyBorder="1" applyAlignment="1">
      <alignment horizontal="center" vertical="top"/>
    </xf>
    <xf numFmtId="0" fontId="26" fillId="0" borderId="4" xfId="0" applyFont="1" applyBorder="1" applyAlignment="1">
      <alignment horizontal="center" vertical="top"/>
    </xf>
    <xf numFmtId="1" fontId="7" fillId="0" borderId="2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0" fontId="19" fillId="0" borderId="0" xfId="0" applyFont="1"/>
    <xf numFmtId="17" fontId="0" fillId="0" borderId="0" xfId="0" applyNumberFormat="1" applyBorder="1"/>
    <xf numFmtId="0" fontId="8" fillId="0" borderId="0" xfId="0" applyFont="1" applyFill="1" applyBorder="1" applyAlignment="1">
      <alignment horizontal="center"/>
    </xf>
    <xf numFmtId="43" fontId="0" fillId="0" borderId="0" xfId="0" applyNumberFormat="1" applyAlignment="1">
      <alignment horizontal="right"/>
    </xf>
    <xf numFmtId="1" fontId="0" fillId="0" borderId="0" xfId="1" applyNumberFormat="1" applyFont="1"/>
    <xf numFmtId="1" fontId="1" fillId="0" borderId="0" xfId="0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/>
    </xf>
    <xf numFmtId="9" fontId="8" fillId="0" borderId="0" xfId="0" applyNumberFormat="1" applyFont="1"/>
    <xf numFmtId="9" fontId="0" fillId="0" borderId="0" xfId="0" applyNumberFormat="1"/>
    <xf numFmtId="9" fontId="14" fillId="0" borderId="0" xfId="0" applyNumberFormat="1" applyFont="1"/>
    <xf numFmtId="9" fontId="0" fillId="0" borderId="0" xfId="0" applyNumberFormat="1" applyAlignment="1">
      <alignment horizontal="right"/>
    </xf>
    <xf numFmtId="166" fontId="8" fillId="0" borderId="0" xfId="1" applyNumberFormat="1" applyFont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19" fillId="0" borderId="0" xfId="0" applyFont="1" applyAlignment="1"/>
    <xf numFmtId="14" fontId="0" fillId="0" borderId="2" xfId="0" applyNumberFormat="1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7" fillId="0" borderId="6" xfId="0" applyFont="1" applyFill="1" applyBorder="1"/>
    <xf numFmtId="0" fontId="19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24" fillId="0" borderId="0" xfId="0" applyFont="1"/>
    <xf numFmtId="0" fontId="31" fillId="0" borderId="0" xfId="0" applyFont="1"/>
    <xf numFmtId="0" fontId="24" fillId="0" borderId="0" xfId="0" applyFont="1" applyAlignment="1">
      <alignment horizontal="left"/>
    </xf>
    <xf numFmtId="8" fontId="2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4" fontId="24" fillId="0" borderId="0" xfId="4" applyFont="1"/>
    <xf numFmtId="44" fontId="0" fillId="0" borderId="0" xfId="4" applyFont="1"/>
    <xf numFmtId="44" fontId="7" fillId="0" borderId="0" xfId="4" applyFont="1" applyFill="1" applyBorder="1" applyAlignment="1">
      <alignment horizontal="right"/>
    </xf>
    <xf numFmtId="44" fontId="3" fillId="0" borderId="0" xfId="0" applyNumberFormat="1" applyFont="1"/>
    <xf numFmtId="0" fontId="32" fillId="0" borderId="0" xfId="0" applyFont="1"/>
    <xf numFmtId="0" fontId="0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33" fillId="0" borderId="0" xfId="5" applyAlignment="1" applyProtection="1"/>
    <xf numFmtId="0" fontId="3" fillId="0" borderId="0" xfId="6" applyFont="1" applyAlignment="1"/>
    <xf numFmtId="0" fontId="1" fillId="0" borderId="0" xfId="6" applyFont="1" applyAlignment="1">
      <alignment vertical="top"/>
    </xf>
    <xf numFmtId="0" fontId="1" fillId="0" borderId="0" xfId="6" applyFont="1" applyAlignment="1">
      <alignment horizontal="left"/>
    </xf>
    <xf numFmtId="0" fontId="34" fillId="0" borderId="0" xfId="6"/>
    <xf numFmtId="0" fontId="19" fillId="0" borderId="0" xfId="0" applyFont="1" applyBorder="1" applyAlignment="1">
      <alignment vertical="top"/>
    </xf>
    <xf numFmtId="0" fontId="7" fillId="0" borderId="0" xfId="0" applyNumberFormat="1" applyFont="1" applyBorder="1" applyAlignment="1">
      <alignment horizontal="center"/>
    </xf>
    <xf numFmtId="172" fontId="7" fillId="0" borderId="2" xfId="1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7" fillId="0" borderId="0" xfId="2" applyNumberFormat="1" applyFont="1" applyBorder="1" applyAlignment="1">
      <alignment horizontal="right"/>
    </xf>
    <xf numFmtId="1" fontId="7" fillId="0" borderId="0" xfId="2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2" fontId="7" fillId="0" borderId="0" xfId="1" applyNumberFormat="1" applyFont="1" applyFill="1" applyBorder="1" applyAlignment="1">
      <alignment horizontal="right"/>
    </xf>
    <xf numFmtId="0" fontId="19" fillId="0" borderId="13" xfId="0" applyFont="1" applyBorder="1" applyAlignment="1">
      <alignment horizontal="left"/>
    </xf>
    <xf numFmtId="165" fontId="7" fillId="0" borderId="2" xfId="1" applyNumberFormat="1" applyFont="1" applyFill="1" applyBorder="1" applyAlignment="1">
      <alignment horizontal="center"/>
    </xf>
    <xf numFmtId="1" fontId="7" fillId="0" borderId="0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23" fillId="0" borderId="5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1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7" xfId="0" applyFont="1" applyBorder="1" applyAlignment="1"/>
  </cellXfs>
  <cellStyles count="8">
    <cellStyle name="Comma" xfId="1" builtinId="3"/>
    <cellStyle name="Comma 2" xfId="3"/>
    <cellStyle name="Comma 3" xfId="7"/>
    <cellStyle name="Currency" xfId="4" builtinId="4"/>
    <cellStyle name="Hyperlink" xfId="5" builtinId="8"/>
    <cellStyle name="Normal" xfId="0" builtinId="0"/>
    <cellStyle name="Normal 2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" sqref="A2"/>
    </sheetView>
  </sheetViews>
  <sheetFormatPr defaultRowHeight="12.75"/>
  <sheetData>
    <row r="1" spans="1:7" ht="23.25">
      <c r="A1" s="268" t="s">
        <v>131</v>
      </c>
    </row>
    <row r="3" spans="1:7">
      <c r="A3" s="92" t="s">
        <v>81</v>
      </c>
    </row>
    <row r="5" spans="1:7">
      <c r="A5" s="271" t="s">
        <v>82</v>
      </c>
      <c r="B5" s="271" t="s">
        <v>88</v>
      </c>
      <c r="C5" s="271"/>
    </row>
    <row r="6" spans="1:7">
      <c r="A6" s="271" t="s">
        <v>83</v>
      </c>
      <c r="B6" s="271" t="s">
        <v>89</v>
      </c>
      <c r="C6" s="271"/>
      <c r="D6" s="271"/>
      <c r="E6" s="271"/>
    </row>
    <row r="7" spans="1:7">
      <c r="A7" s="271" t="s">
        <v>84</v>
      </c>
      <c r="B7" s="271" t="s">
        <v>90</v>
      </c>
      <c r="C7" s="271"/>
      <c r="D7" s="271"/>
    </row>
    <row r="8" spans="1:7">
      <c r="A8" s="271" t="s">
        <v>85</v>
      </c>
      <c r="B8" s="271" t="s">
        <v>24</v>
      </c>
      <c r="C8" s="271"/>
    </row>
    <row r="9" spans="1:7">
      <c r="A9" s="271" t="s">
        <v>86</v>
      </c>
      <c r="B9" s="271" t="s">
        <v>91</v>
      </c>
      <c r="C9" s="271"/>
      <c r="D9" s="271"/>
    </row>
    <row r="10" spans="1:7">
      <c r="A10" s="271" t="s">
        <v>87</v>
      </c>
      <c r="B10" s="271" t="s">
        <v>92</v>
      </c>
      <c r="C10" s="271"/>
      <c r="D10" s="271"/>
      <c r="E10" s="271"/>
      <c r="F10" s="271"/>
      <c r="G10" s="271"/>
    </row>
    <row r="13" spans="1:7">
      <c r="A13" s="92" t="s">
        <v>93</v>
      </c>
    </row>
    <row r="14" spans="1:7">
      <c r="A14" s="269" t="s">
        <v>94</v>
      </c>
      <c r="B14" s="76" t="s">
        <v>95</v>
      </c>
    </row>
    <row r="15" spans="1:7">
      <c r="A15" s="269" t="s">
        <v>96</v>
      </c>
      <c r="B15" s="76" t="s">
        <v>97</v>
      </c>
    </row>
    <row r="16" spans="1:7">
      <c r="A16" s="270" t="s">
        <v>32</v>
      </c>
      <c r="B16" s="76" t="s">
        <v>98</v>
      </c>
    </row>
    <row r="17" spans="1:2">
      <c r="A17" s="270" t="s">
        <v>27</v>
      </c>
      <c r="B17" s="76" t="s">
        <v>99</v>
      </c>
    </row>
    <row r="18" spans="1:2">
      <c r="A18" s="270" t="s">
        <v>0</v>
      </c>
      <c r="B18" s="76" t="s">
        <v>100</v>
      </c>
    </row>
    <row r="20" spans="1:2">
      <c r="A20" s="92" t="s">
        <v>101</v>
      </c>
    </row>
    <row r="21" spans="1:2">
      <c r="A21" s="271" t="s">
        <v>102</v>
      </c>
    </row>
    <row r="23" spans="1:2">
      <c r="A23" s="272" t="s">
        <v>103</v>
      </c>
      <c r="B23" s="273"/>
    </row>
    <row r="24" spans="1:2">
      <c r="A24" s="274" t="s">
        <v>104</v>
      </c>
      <c r="B24" s="271" t="s">
        <v>105</v>
      </c>
    </row>
    <row r="25" spans="1:2">
      <c r="A25" s="274" t="s">
        <v>106</v>
      </c>
      <c r="B25" s="275" t="s">
        <v>107</v>
      </c>
    </row>
  </sheetData>
  <hyperlinks>
    <hyperlink ref="B24" r:id="rId1"/>
    <hyperlink ref="A21" r:id="rId2"/>
    <hyperlink ref="A5:C5" location="'7.1'!A1" display="Table 7.1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70C0"/>
  </sheetPr>
  <dimension ref="A1:T92"/>
  <sheetViews>
    <sheetView showGridLines="0" zoomScaleNormal="100" zoomScaleSheetLayoutView="100" workbookViewId="0">
      <pane ySplit="6" topLeftCell="A34" activePane="bottomLeft" state="frozen"/>
      <selection activeCell="K45" sqref="K45"/>
      <selection pane="bottomLeft" activeCell="A66" sqref="A66"/>
    </sheetView>
  </sheetViews>
  <sheetFormatPr defaultRowHeight="12.75"/>
  <cols>
    <col min="1" max="1" width="9.85546875" customWidth="1"/>
    <col min="2" max="2" width="6" customWidth="1"/>
    <col min="3" max="3" width="9.7109375" style="17" customWidth="1"/>
    <col min="4" max="4" width="3.85546875" style="17" customWidth="1"/>
    <col min="5" max="5" width="6" style="17" customWidth="1"/>
    <col min="6" max="6" width="8.140625" style="17" customWidth="1"/>
    <col min="7" max="7" width="3.140625" style="17" customWidth="1"/>
    <col min="8" max="8" width="6" style="17" customWidth="1"/>
    <col min="9" max="9" width="8.85546875" style="23" customWidth="1"/>
    <col min="10" max="10" width="1.140625" style="2" customWidth="1"/>
    <col min="11" max="11" width="14.28515625" customWidth="1"/>
    <col min="12" max="12" width="9.28515625" bestFit="1" customWidth="1"/>
    <col min="13" max="13" width="5.85546875" customWidth="1"/>
    <col min="14" max="14" width="7.42578125" bestFit="1" customWidth="1"/>
    <col min="15" max="15" width="12.28515625" bestFit="1" customWidth="1"/>
    <col min="19" max="19" width="14.85546875" bestFit="1" customWidth="1"/>
  </cols>
  <sheetData>
    <row r="1" spans="1:12" ht="18" customHeight="1">
      <c r="A1" s="55" t="s">
        <v>41</v>
      </c>
      <c r="B1" s="19"/>
      <c r="C1" s="19"/>
      <c r="D1" s="19"/>
      <c r="E1" s="19"/>
      <c r="F1" s="20"/>
      <c r="G1" s="19"/>
      <c r="H1" s="20"/>
      <c r="I1" s="20"/>
    </row>
    <row r="2" spans="1:12" ht="2.25" customHeight="1">
      <c r="A2" s="18"/>
      <c r="B2" s="19"/>
      <c r="C2" s="19"/>
      <c r="D2" s="19"/>
      <c r="E2" s="19"/>
      <c r="F2" s="20"/>
      <c r="G2" s="19"/>
      <c r="H2" s="20"/>
      <c r="I2" s="20"/>
    </row>
    <row r="3" spans="1:12" ht="12.75" customHeight="1">
      <c r="A3" s="255" t="s">
        <v>11</v>
      </c>
      <c r="B3" s="26"/>
      <c r="C3" s="27"/>
      <c r="D3" s="27"/>
      <c r="E3" s="27"/>
      <c r="F3" s="27"/>
      <c r="G3" s="27"/>
      <c r="H3" s="27"/>
      <c r="I3" s="27"/>
      <c r="J3" s="28"/>
    </row>
    <row r="4" spans="1:12" ht="13.5">
      <c r="A4" s="256"/>
      <c r="B4" s="296" t="s">
        <v>25</v>
      </c>
      <c r="C4" s="297"/>
      <c r="D4" s="61"/>
      <c r="E4" s="297" t="s">
        <v>53</v>
      </c>
      <c r="F4" s="297"/>
      <c r="G4" s="61"/>
      <c r="H4" s="297" t="s">
        <v>54</v>
      </c>
      <c r="I4" s="297"/>
      <c r="J4" s="298"/>
    </row>
    <row r="5" spans="1:12" ht="13.5">
      <c r="A5" s="256"/>
      <c r="B5" s="47" t="s">
        <v>12</v>
      </c>
      <c r="C5" s="33" t="s">
        <v>13</v>
      </c>
      <c r="D5" s="117"/>
      <c r="E5" s="33" t="s">
        <v>12</v>
      </c>
      <c r="F5" s="33" t="s">
        <v>13</v>
      </c>
      <c r="G5" s="117"/>
      <c r="H5" s="33" t="s">
        <v>12</v>
      </c>
      <c r="I5" s="33" t="s">
        <v>13</v>
      </c>
      <c r="J5" s="16"/>
    </row>
    <row r="6" spans="1:12" ht="13.5">
      <c r="A6" s="257"/>
      <c r="B6" s="13"/>
      <c r="C6" s="258" t="s">
        <v>14</v>
      </c>
      <c r="D6" s="65"/>
      <c r="E6" s="218"/>
      <c r="F6" s="258" t="s">
        <v>15</v>
      </c>
      <c r="G6" s="65"/>
      <c r="H6" s="218"/>
      <c r="I6" s="258" t="s">
        <v>16</v>
      </c>
      <c r="J6" s="15"/>
      <c r="L6" s="285"/>
    </row>
    <row r="7" spans="1:12" ht="13.5">
      <c r="A7" s="147" t="s">
        <v>17</v>
      </c>
      <c r="B7" s="142"/>
      <c r="C7" s="142"/>
      <c r="D7" s="27"/>
      <c r="E7" s="142"/>
      <c r="F7" s="142"/>
      <c r="G7" s="27"/>
      <c r="H7" s="142"/>
      <c r="I7" s="142"/>
      <c r="J7" s="28"/>
      <c r="L7" s="285"/>
    </row>
    <row r="8" spans="1:12" s="37" customFormat="1" ht="13.5">
      <c r="A8" s="103">
        <v>2008</v>
      </c>
      <c r="B8" s="33">
        <f t="shared" ref="B8:B9" si="0">E8+H8</f>
        <v>128</v>
      </c>
      <c r="C8" s="219">
        <f t="shared" ref="C8:C11" si="1">F8+I8</f>
        <v>22948.048000000003</v>
      </c>
      <c r="D8" s="40"/>
      <c r="E8" s="33">
        <f>SUM(E19:E22)</f>
        <v>113</v>
      </c>
      <c r="F8" s="219">
        <f>SUM(F19:F22)</f>
        <v>11846.368</v>
      </c>
      <c r="G8" s="35"/>
      <c r="H8" s="33">
        <f>SUM(H19:H22)</f>
        <v>15</v>
      </c>
      <c r="I8" s="219">
        <f>SUM(I19:I22)</f>
        <v>11101.68</v>
      </c>
      <c r="J8" s="36"/>
      <c r="L8" s="289"/>
    </row>
    <row r="9" spans="1:12" s="37" customFormat="1" ht="13.5">
      <c r="A9" s="103">
        <v>2009</v>
      </c>
      <c r="B9" s="33">
        <f t="shared" si="0"/>
        <v>97</v>
      </c>
      <c r="C9" s="219">
        <f t="shared" si="1"/>
        <v>17123</v>
      </c>
      <c r="D9" s="40"/>
      <c r="E9" s="33">
        <f>SUM(E24:E27)</f>
        <v>81</v>
      </c>
      <c r="F9" s="219">
        <f>SUM(F24:F27)</f>
        <v>10328</v>
      </c>
      <c r="G9" s="35"/>
      <c r="H9" s="33">
        <f>SUM(H24:H27)</f>
        <v>16</v>
      </c>
      <c r="I9" s="219">
        <f>SUM(I24:I27)</f>
        <v>6795</v>
      </c>
      <c r="J9" s="36"/>
      <c r="L9" s="289"/>
    </row>
    <row r="10" spans="1:12" s="37" customFormat="1" ht="13.5">
      <c r="A10" s="103">
        <v>2010</v>
      </c>
      <c r="B10" s="33">
        <f>E10+H10</f>
        <v>71</v>
      </c>
      <c r="C10" s="219">
        <f t="shared" si="1"/>
        <v>12335.095000000001</v>
      </c>
      <c r="D10" s="40"/>
      <c r="E10" s="33">
        <f>SUM(E29:E32)</f>
        <v>62</v>
      </c>
      <c r="F10" s="219">
        <f>SUM(F29:F32)</f>
        <v>9565.0950000000012</v>
      </c>
      <c r="G10" s="35"/>
      <c r="H10" s="33">
        <f>SUM(H29:H32)</f>
        <v>9</v>
      </c>
      <c r="I10" s="219">
        <f>SUM(I29:I32)</f>
        <v>2770</v>
      </c>
      <c r="J10" s="36"/>
      <c r="L10" s="289"/>
    </row>
    <row r="11" spans="1:12" s="37" customFormat="1" ht="13.5">
      <c r="A11" s="103">
        <v>2011</v>
      </c>
      <c r="B11" s="33">
        <f>E11+H11</f>
        <v>73</v>
      </c>
      <c r="C11" s="219">
        <f t="shared" si="1"/>
        <v>10657.869999999999</v>
      </c>
      <c r="D11" s="40"/>
      <c r="E11" s="33">
        <f>SUM(E34:E37)</f>
        <v>62</v>
      </c>
      <c r="F11" s="219">
        <f>SUM(F34:F37)</f>
        <v>7649.87</v>
      </c>
      <c r="G11" s="35"/>
      <c r="H11" s="33">
        <f>SUM(H34:H37)</f>
        <v>11</v>
      </c>
      <c r="I11" s="219">
        <f>SUM(I34:I37)</f>
        <v>3008</v>
      </c>
      <c r="J11" s="36"/>
      <c r="L11" s="289"/>
    </row>
    <row r="12" spans="1:12" s="37" customFormat="1" ht="13.5">
      <c r="A12" s="103">
        <v>2012</v>
      </c>
      <c r="B12" s="33">
        <f>E12+H12</f>
        <v>55</v>
      </c>
      <c r="C12" s="219">
        <f>F12+I12</f>
        <v>8045.8</v>
      </c>
      <c r="D12" s="40"/>
      <c r="E12" s="33">
        <f>SUM(E39:E42)</f>
        <v>45</v>
      </c>
      <c r="F12" s="219">
        <f>SUM(F39:F42)</f>
        <v>6066.8</v>
      </c>
      <c r="G12" s="35"/>
      <c r="H12" s="33">
        <f>SUM(H39:H42)</f>
        <v>10</v>
      </c>
      <c r="I12" s="219">
        <f>SUM(I39:I42)</f>
        <v>1979</v>
      </c>
      <c r="J12" s="36"/>
      <c r="L12" s="289"/>
    </row>
    <row r="13" spans="1:12" s="37" customFormat="1" ht="13.5">
      <c r="A13" s="103">
        <v>2013</v>
      </c>
      <c r="B13" s="33">
        <v>56</v>
      </c>
      <c r="C13" s="219">
        <v>8335</v>
      </c>
      <c r="D13" s="40"/>
      <c r="E13" s="33">
        <v>38</v>
      </c>
      <c r="F13" s="219">
        <v>5957</v>
      </c>
      <c r="G13" s="35"/>
      <c r="H13" s="33">
        <v>18</v>
      </c>
      <c r="I13" s="219">
        <v>2378</v>
      </c>
      <c r="J13" s="36"/>
      <c r="L13" s="289"/>
    </row>
    <row r="14" spans="1:12" s="37" customFormat="1" ht="13.5">
      <c r="A14" s="103">
        <v>2014</v>
      </c>
      <c r="B14" s="33">
        <v>74</v>
      </c>
      <c r="C14" s="219">
        <v>9798</v>
      </c>
      <c r="D14" s="40"/>
      <c r="E14" s="33">
        <v>56</v>
      </c>
      <c r="F14" s="219">
        <v>6488</v>
      </c>
      <c r="G14" s="35"/>
      <c r="H14" s="33">
        <v>18</v>
      </c>
      <c r="I14" s="219">
        <v>3310</v>
      </c>
      <c r="J14" s="36"/>
      <c r="L14" s="289"/>
    </row>
    <row r="15" spans="1:12" s="37" customFormat="1" ht="13.5">
      <c r="A15" s="103">
        <v>2015</v>
      </c>
      <c r="B15" s="33">
        <v>72</v>
      </c>
      <c r="C15" s="219">
        <v>13598</v>
      </c>
      <c r="D15" s="40"/>
      <c r="E15" s="33">
        <v>58</v>
      </c>
      <c r="F15" s="219">
        <v>9208</v>
      </c>
      <c r="G15" s="35"/>
      <c r="H15" s="33">
        <v>14</v>
      </c>
      <c r="I15" s="219">
        <v>4390</v>
      </c>
      <c r="J15" s="36"/>
      <c r="L15" s="289"/>
    </row>
    <row r="16" spans="1:12" s="37" customFormat="1" ht="13.5">
      <c r="A16" s="103">
        <v>2016</v>
      </c>
      <c r="B16" s="33">
        <v>110</v>
      </c>
      <c r="C16" s="219">
        <v>21789</v>
      </c>
      <c r="D16" s="40"/>
      <c r="E16" s="33">
        <v>85</v>
      </c>
      <c r="F16" s="219">
        <v>13348</v>
      </c>
      <c r="G16" s="35"/>
      <c r="H16" s="33">
        <v>25</v>
      </c>
      <c r="I16" s="219">
        <v>8441</v>
      </c>
      <c r="J16" s="36"/>
      <c r="L16" s="289"/>
    </row>
    <row r="17" spans="1:19" s="37" customFormat="1" ht="13.5">
      <c r="A17" s="221" t="s">
        <v>18</v>
      </c>
      <c r="B17" s="33"/>
      <c r="C17" s="33"/>
      <c r="D17" s="35"/>
      <c r="E17" s="33"/>
      <c r="F17" s="33"/>
      <c r="G17" s="35"/>
      <c r="H17" s="33"/>
      <c r="I17" s="33"/>
      <c r="J17" s="36"/>
      <c r="L17" s="289"/>
    </row>
    <row r="18" spans="1:19" ht="13.5">
      <c r="A18" s="105">
        <v>2008</v>
      </c>
      <c r="B18" s="33"/>
      <c r="C18" s="50"/>
      <c r="D18" s="35"/>
      <c r="E18" s="33"/>
      <c r="F18" s="50"/>
      <c r="G18" s="35"/>
      <c r="H18" s="33"/>
      <c r="I18" s="40"/>
      <c r="J18" s="16"/>
      <c r="K18" s="2"/>
      <c r="L18" s="285"/>
      <c r="M18" s="4"/>
      <c r="N18" s="38"/>
    </row>
    <row r="19" spans="1:19" ht="13.5">
      <c r="A19" s="106" t="s">
        <v>19</v>
      </c>
      <c r="B19" s="83">
        <f>E19+H19</f>
        <v>30</v>
      </c>
      <c r="C19" s="207">
        <f>SUM(F19,I19)</f>
        <v>5324</v>
      </c>
      <c r="D19" s="75"/>
      <c r="E19" s="83">
        <v>22</v>
      </c>
      <c r="F19" s="211">
        <v>1252</v>
      </c>
      <c r="G19" s="75"/>
      <c r="H19" s="83">
        <v>8</v>
      </c>
      <c r="I19" s="87">
        <v>4072</v>
      </c>
      <c r="J19" s="16"/>
      <c r="K19" s="2"/>
      <c r="L19" s="184"/>
      <c r="M19" s="78"/>
      <c r="N19" s="74"/>
    </row>
    <row r="20" spans="1:19" ht="13.5">
      <c r="A20" s="106" t="s">
        <v>20</v>
      </c>
      <c r="B20" s="83">
        <f>E20+H20</f>
        <v>37</v>
      </c>
      <c r="C20" s="207">
        <f>SUM(F20,I20)</f>
        <v>4498</v>
      </c>
      <c r="D20" s="75"/>
      <c r="E20" s="83">
        <v>35</v>
      </c>
      <c r="F20" s="211">
        <v>4368</v>
      </c>
      <c r="G20" s="75"/>
      <c r="H20" s="83">
        <v>2</v>
      </c>
      <c r="I20" s="87">
        <v>130</v>
      </c>
      <c r="J20" s="16"/>
      <c r="K20" s="2"/>
      <c r="L20" s="184"/>
      <c r="M20" s="78"/>
      <c r="N20" s="74"/>
    </row>
    <row r="21" spans="1:19" ht="13.5">
      <c r="A21" s="106" t="s">
        <v>21</v>
      </c>
      <c r="B21" s="83">
        <f>E21+H21</f>
        <v>28</v>
      </c>
      <c r="C21" s="207">
        <f>SUM(F21,I21)</f>
        <v>2990</v>
      </c>
      <c r="D21" s="75"/>
      <c r="E21" s="83">
        <v>26</v>
      </c>
      <c r="F21" s="211">
        <v>2660</v>
      </c>
      <c r="G21" s="75"/>
      <c r="H21" s="83">
        <v>2</v>
      </c>
      <c r="I21" s="87">
        <v>330</v>
      </c>
      <c r="J21" s="16"/>
      <c r="K21" s="2"/>
      <c r="L21" s="184"/>
      <c r="M21" s="78"/>
      <c r="N21" s="74"/>
    </row>
    <row r="22" spans="1:19" ht="13.5">
      <c r="A22" s="106" t="s">
        <v>22</v>
      </c>
      <c r="B22" s="83">
        <f>E22+H22</f>
        <v>33</v>
      </c>
      <c r="C22" s="207">
        <f>SUM(F22,I22)</f>
        <v>10136.048000000001</v>
      </c>
      <c r="D22" s="75"/>
      <c r="E22" s="83">
        <f>10+10+10</f>
        <v>30</v>
      </c>
      <c r="F22" s="211">
        <f>1073.688+1220+1272.68</f>
        <v>3566.3680000000004</v>
      </c>
      <c r="G22" s="75"/>
      <c r="H22" s="83">
        <v>3</v>
      </c>
      <c r="I22" s="87">
        <f>150+119.68+6300</f>
        <v>6569.68</v>
      </c>
      <c r="J22" s="16"/>
      <c r="K22" s="2"/>
      <c r="L22" s="184"/>
      <c r="M22" s="78"/>
      <c r="N22" s="74"/>
      <c r="O22" s="295"/>
      <c r="P22" s="295"/>
      <c r="Q22" s="295"/>
      <c r="R22" s="295"/>
    </row>
    <row r="23" spans="1:19" ht="13.5">
      <c r="A23" s="105">
        <v>2009</v>
      </c>
      <c r="B23" s="83"/>
      <c r="C23" s="207"/>
      <c r="D23" s="75"/>
      <c r="E23" s="83"/>
      <c r="F23" s="211"/>
      <c r="G23" s="75"/>
      <c r="H23" s="83"/>
      <c r="I23" s="87"/>
      <c r="J23" s="16"/>
      <c r="K23" s="2"/>
      <c r="L23" s="285"/>
      <c r="M23" s="78"/>
      <c r="N23" s="74"/>
      <c r="O23" s="17"/>
      <c r="P23" s="17"/>
      <c r="Q23" s="17"/>
      <c r="R23" s="17"/>
    </row>
    <row r="24" spans="1:19" ht="13.5">
      <c r="A24" s="106" t="s">
        <v>19</v>
      </c>
      <c r="B24" s="83">
        <f>E24+H24</f>
        <v>37</v>
      </c>
      <c r="C24" s="207">
        <f>SUM(F24,I24)</f>
        <v>8646</v>
      </c>
      <c r="D24" s="75"/>
      <c r="E24" s="83">
        <f>9+8+13</f>
        <v>30</v>
      </c>
      <c r="F24" s="211">
        <f>1139+855+1742</f>
        <v>3736</v>
      </c>
      <c r="G24" s="75"/>
      <c r="H24" s="83">
        <f>1+1+1+4</f>
        <v>7</v>
      </c>
      <c r="I24" s="87">
        <f>35+25+130+4720</f>
        <v>4910</v>
      </c>
      <c r="J24" s="16"/>
      <c r="K24" s="2"/>
      <c r="L24" s="184"/>
      <c r="M24" s="78"/>
      <c r="N24" s="74"/>
    </row>
    <row r="25" spans="1:19" ht="13.5">
      <c r="A25" s="106" t="s">
        <v>20</v>
      </c>
      <c r="B25" s="83">
        <f>E25+H25</f>
        <v>19</v>
      </c>
      <c r="C25" s="207">
        <f>SUM(F25,I25)</f>
        <v>2386</v>
      </c>
      <c r="D25" s="75"/>
      <c r="E25" s="83">
        <f>5+6+5</f>
        <v>16</v>
      </c>
      <c r="F25" s="211">
        <f>615+793+588</f>
        <v>1996</v>
      </c>
      <c r="G25" s="75"/>
      <c r="H25" s="83">
        <f>1+1+1</f>
        <v>3</v>
      </c>
      <c r="I25" s="87">
        <f>160+150+80</f>
        <v>390</v>
      </c>
      <c r="J25" s="16"/>
      <c r="K25" s="2"/>
      <c r="L25" s="184"/>
      <c r="M25" s="78"/>
      <c r="N25" s="74"/>
    </row>
    <row r="26" spans="1:19" ht="13.5">
      <c r="A26" s="106" t="s">
        <v>21</v>
      </c>
      <c r="B26" s="83">
        <f>E26+H26</f>
        <v>22</v>
      </c>
      <c r="C26" s="207">
        <f>SUM(F26,I26)</f>
        <v>3699</v>
      </c>
      <c r="D26" s="75"/>
      <c r="E26" s="83">
        <f>5+6+7</f>
        <v>18</v>
      </c>
      <c r="F26" s="211">
        <f>922+870+812</f>
        <v>2604</v>
      </c>
      <c r="G26" s="75"/>
      <c r="H26" s="83">
        <f>2+1+1</f>
        <v>4</v>
      </c>
      <c r="I26" s="87">
        <f>215+800+80</f>
        <v>1095</v>
      </c>
      <c r="J26" s="16"/>
      <c r="K26" s="2"/>
      <c r="L26" s="184"/>
      <c r="M26" s="78"/>
      <c r="N26" s="74"/>
    </row>
    <row r="27" spans="1:19" ht="13.5">
      <c r="A27" s="106" t="s">
        <v>22</v>
      </c>
      <c r="B27" s="83">
        <f>E27+H27</f>
        <v>19</v>
      </c>
      <c r="C27" s="207">
        <f>SUM(F27,I27)</f>
        <v>2392</v>
      </c>
      <c r="D27" s="75"/>
      <c r="E27" s="83">
        <v>17</v>
      </c>
      <c r="F27" s="211">
        <v>1992</v>
      </c>
      <c r="G27" s="75"/>
      <c r="H27" s="83">
        <v>2</v>
      </c>
      <c r="I27" s="87">
        <v>400</v>
      </c>
      <c r="J27" s="16"/>
      <c r="K27" s="2"/>
      <c r="L27" s="184"/>
      <c r="M27" s="78"/>
      <c r="N27" s="74"/>
      <c r="O27" s="92"/>
      <c r="P27" s="92"/>
      <c r="Q27" s="92"/>
    </row>
    <row r="28" spans="1:19" ht="13.5">
      <c r="A28" s="105">
        <v>2010</v>
      </c>
      <c r="B28" s="83"/>
      <c r="C28" s="207"/>
      <c r="D28" s="75"/>
      <c r="E28" s="83"/>
      <c r="F28" s="211"/>
      <c r="G28" s="75"/>
      <c r="H28" s="83"/>
      <c r="I28" s="87"/>
      <c r="J28" s="16"/>
      <c r="K28" s="2"/>
      <c r="L28" s="285"/>
      <c r="M28" s="78"/>
      <c r="N28" s="74"/>
      <c r="O28" s="265"/>
      <c r="P28" s="92"/>
      <c r="S28" s="261"/>
    </row>
    <row r="29" spans="1:19" ht="13.5">
      <c r="A29" s="106" t="s">
        <v>19</v>
      </c>
      <c r="B29" s="83">
        <f t="shared" ref="B29" si="2">E29+H29</f>
        <v>16</v>
      </c>
      <c r="C29" s="207">
        <f>SUM(F29,I29)</f>
        <v>2885.5</v>
      </c>
      <c r="D29" s="75"/>
      <c r="E29" s="83">
        <f>3+4+6</f>
        <v>13</v>
      </c>
      <c r="F29" s="211">
        <f>355.5+560+945</f>
        <v>1860.5</v>
      </c>
      <c r="G29" s="75"/>
      <c r="H29" s="83">
        <v>3</v>
      </c>
      <c r="I29" s="87">
        <f>175+850</f>
        <v>1025</v>
      </c>
      <c r="J29" s="16"/>
      <c r="K29" s="181"/>
      <c r="L29" s="184"/>
      <c r="M29" s="78"/>
      <c r="N29" s="74"/>
      <c r="O29" s="265"/>
      <c r="P29" s="92"/>
      <c r="S29" s="262"/>
    </row>
    <row r="30" spans="1:19" ht="13.5">
      <c r="A30" s="106" t="s">
        <v>20</v>
      </c>
      <c r="B30" s="83">
        <f>E30+H30</f>
        <v>15</v>
      </c>
      <c r="C30" s="207">
        <f>SUM(F30,I30)</f>
        <v>2821.3</v>
      </c>
      <c r="D30" s="75"/>
      <c r="E30" s="83">
        <f>2+4+6</f>
        <v>12</v>
      </c>
      <c r="F30" s="211">
        <f>240+659.1+1132.2</f>
        <v>2031.3000000000002</v>
      </c>
      <c r="G30" s="75"/>
      <c r="H30" s="83">
        <f>2+1</f>
        <v>3</v>
      </c>
      <c r="I30" s="87">
        <f>20+700+70</f>
        <v>790</v>
      </c>
      <c r="J30" s="16"/>
      <c r="K30" s="181"/>
      <c r="L30" s="184"/>
      <c r="M30" s="78"/>
      <c r="N30" s="74"/>
      <c r="O30" s="265"/>
      <c r="P30" s="92"/>
      <c r="S30" s="263"/>
    </row>
    <row r="31" spans="1:19" ht="13.5">
      <c r="A31" s="106" t="s">
        <v>21</v>
      </c>
      <c r="B31" s="83">
        <f>E31+H31</f>
        <v>23</v>
      </c>
      <c r="C31" s="207">
        <f>SUM(F31,I31)</f>
        <v>2920</v>
      </c>
      <c r="D31" s="75"/>
      <c r="E31" s="83">
        <f>10+8+4</f>
        <v>22</v>
      </c>
      <c r="F31" s="220">
        <v>2860</v>
      </c>
      <c r="G31" s="178"/>
      <c r="H31" s="83">
        <v>1</v>
      </c>
      <c r="I31" s="178">
        <v>60</v>
      </c>
      <c r="J31" s="16"/>
      <c r="K31" s="181"/>
      <c r="L31" s="184"/>
      <c r="M31" s="78"/>
      <c r="N31" s="74"/>
      <c r="O31" s="266"/>
      <c r="P31" s="178"/>
      <c r="S31" s="263"/>
    </row>
    <row r="32" spans="1:19" ht="13.5">
      <c r="A32" s="106" t="s">
        <v>22</v>
      </c>
      <c r="B32" s="83">
        <f>E32+H32</f>
        <v>17</v>
      </c>
      <c r="C32" s="207">
        <f>SUM(F32,I32)</f>
        <v>3708.2950000000001</v>
      </c>
      <c r="D32" s="75"/>
      <c r="E32" s="83">
        <f>8+3+4</f>
        <v>15</v>
      </c>
      <c r="F32" s="220">
        <v>2813.2950000000001</v>
      </c>
      <c r="G32" s="178"/>
      <c r="H32" s="83">
        <v>2</v>
      </c>
      <c r="I32" s="178">
        <v>895</v>
      </c>
      <c r="J32" s="16"/>
      <c r="K32" s="181"/>
      <c r="L32" s="184"/>
      <c r="M32" s="78"/>
      <c r="N32" s="74"/>
      <c r="O32" s="265"/>
      <c r="P32" s="92"/>
      <c r="S32" s="263"/>
    </row>
    <row r="33" spans="1:20" ht="13.5">
      <c r="A33" s="105">
        <v>2011</v>
      </c>
      <c r="B33" s="83"/>
      <c r="C33" s="207"/>
      <c r="D33" s="75"/>
      <c r="E33" s="83"/>
      <c r="F33" s="220"/>
      <c r="G33" s="178"/>
      <c r="H33" s="83"/>
      <c r="I33" s="178"/>
      <c r="J33" s="16"/>
      <c r="K33" s="181"/>
      <c r="L33" s="285"/>
      <c r="M33" s="78"/>
      <c r="N33" s="74"/>
      <c r="O33" s="265"/>
      <c r="P33" s="259"/>
      <c r="Q33" s="259"/>
      <c r="R33" s="259"/>
      <c r="S33" s="261"/>
      <c r="T33" s="259"/>
    </row>
    <row r="34" spans="1:20" ht="13.5">
      <c r="A34" s="106" t="s">
        <v>19</v>
      </c>
      <c r="B34" s="83">
        <f>E34+H34</f>
        <v>17</v>
      </c>
      <c r="C34" s="207">
        <f>SUM(F34,I34)</f>
        <v>2801.87</v>
      </c>
      <c r="D34" s="75"/>
      <c r="E34" s="83">
        <f>5+3+5</f>
        <v>13</v>
      </c>
      <c r="F34" s="220">
        <f>419.87+535+899</f>
        <v>1853.87</v>
      </c>
      <c r="G34" s="178"/>
      <c r="H34" s="83">
        <f>1+2+1</f>
        <v>4</v>
      </c>
      <c r="I34" s="178">
        <f>30+890+28</f>
        <v>948</v>
      </c>
      <c r="J34" s="16"/>
      <c r="K34" s="181"/>
      <c r="L34" s="184"/>
      <c r="M34" s="78"/>
      <c r="N34" s="74"/>
      <c r="O34" s="265"/>
      <c r="P34" s="259"/>
      <c r="Q34" s="259"/>
      <c r="R34" s="259"/>
      <c r="S34" s="261"/>
      <c r="T34" s="259"/>
    </row>
    <row r="35" spans="1:20" ht="15">
      <c r="A35" s="106" t="s">
        <v>20</v>
      </c>
      <c r="B35" s="83">
        <f>E35+H35</f>
        <v>20</v>
      </c>
      <c r="C35" s="207">
        <f>SUM(F35,I35)</f>
        <v>2017</v>
      </c>
      <c r="D35" s="75"/>
      <c r="E35" s="83">
        <f>5+5+9</f>
        <v>19</v>
      </c>
      <c r="F35" s="220">
        <f>547+430+1025</f>
        <v>2002</v>
      </c>
      <c r="G35" s="178"/>
      <c r="H35" s="83">
        <v>1</v>
      </c>
      <c r="I35" s="178">
        <v>15</v>
      </c>
      <c r="J35" s="16"/>
      <c r="K35" s="181"/>
      <c r="L35" s="184"/>
      <c r="M35" s="78"/>
      <c r="N35" s="74"/>
      <c r="O35" s="265"/>
      <c r="P35" s="260"/>
      <c r="S35" s="263"/>
    </row>
    <row r="36" spans="1:20" ht="15">
      <c r="A36" s="106" t="s">
        <v>21</v>
      </c>
      <c r="B36" s="83">
        <f>E36+H36</f>
        <v>20</v>
      </c>
      <c r="C36" s="207">
        <f>SUM(F36,I36)</f>
        <v>2328</v>
      </c>
      <c r="D36" s="75"/>
      <c r="E36" s="83">
        <v>16</v>
      </c>
      <c r="F36" s="220">
        <f>300+60+140+165+80+138+250+120+120+120+150+70+100+60+85+65</f>
        <v>2023</v>
      </c>
      <c r="G36" s="178"/>
      <c r="H36" s="83">
        <v>4</v>
      </c>
      <c r="I36" s="178">
        <f>30+25+75+175</f>
        <v>305</v>
      </c>
      <c r="J36" s="16"/>
      <c r="K36" s="181"/>
      <c r="L36" s="184"/>
      <c r="M36" s="78"/>
      <c r="N36" s="74"/>
      <c r="O36" s="267"/>
      <c r="P36" s="260"/>
      <c r="S36" s="263"/>
    </row>
    <row r="37" spans="1:20" ht="15">
      <c r="A37" s="106" t="s">
        <v>22</v>
      </c>
      <c r="B37" s="83">
        <f>E37+H37</f>
        <v>16</v>
      </c>
      <c r="C37" s="207">
        <f>SUM(F37,I37)</f>
        <v>3511</v>
      </c>
      <c r="D37" s="75"/>
      <c r="E37" s="83">
        <v>14</v>
      </c>
      <c r="F37" s="220">
        <f>4+120+60+200+190+35+110+165+162+130+135+150+180+130</f>
        <v>1771</v>
      </c>
      <c r="G37" s="178"/>
      <c r="H37" s="83">
        <v>2</v>
      </c>
      <c r="I37" s="178">
        <f>140+1600</f>
        <v>1740</v>
      </c>
      <c r="J37" s="16"/>
      <c r="K37" s="181"/>
      <c r="L37" s="184"/>
      <c r="M37" s="78"/>
      <c r="N37" s="74"/>
      <c r="P37" s="260"/>
      <c r="S37" s="263"/>
    </row>
    <row r="38" spans="1:20" ht="13.5">
      <c r="A38" s="105">
        <v>2012</v>
      </c>
      <c r="B38" s="83"/>
      <c r="C38" s="207"/>
      <c r="D38" s="75"/>
      <c r="E38" s="83"/>
      <c r="F38" s="220"/>
      <c r="G38" s="178"/>
      <c r="H38" s="83"/>
      <c r="I38" s="178"/>
      <c r="J38" s="16"/>
      <c r="K38" s="181"/>
      <c r="L38" s="184"/>
      <c r="M38" s="78"/>
      <c r="N38" s="74"/>
      <c r="P38" s="259"/>
      <c r="Q38" s="259"/>
      <c r="R38" s="259"/>
      <c r="S38" s="261"/>
      <c r="T38" s="259"/>
    </row>
    <row r="39" spans="1:20" ht="13.5">
      <c r="A39" s="106" t="s">
        <v>19</v>
      </c>
      <c r="B39" s="83">
        <f>E39+H39</f>
        <v>10</v>
      </c>
      <c r="C39" s="207">
        <f>SUM(F39,I39)</f>
        <v>2292.8000000000002</v>
      </c>
      <c r="D39" s="75"/>
      <c r="E39" s="83">
        <v>9</v>
      </c>
      <c r="F39" s="220">
        <f>142.8+90+120+180+205+75+80+300+160+120</f>
        <v>1472.8</v>
      </c>
      <c r="G39" s="178"/>
      <c r="H39" s="83">
        <v>1</v>
      </c>
      <c r="I39" s="178">
        <f>600+220</f>
        <v>820</v>
      </c>
      <c r="J39" s="16"/>
      <c r="K39" s="181"/>
      <c r="L39" s="184"/>
      <c r="M39" s="78"/>
      <c r="N39" s="74"/>
      <c r="P39" s="259"/>
      <c r="Q39" s="259"/>
      <c r="R39" s="259"/>
      <c r="S39" s="261"/>
      <c r="T39" s="259"/>
    </row>
    <row r="40" spans="1:20" ht="15">
      <c r="A40" s="106" t="s">
        <v>20</v>
      </c>
      <c r="B40" s="83">
        <f>E40+H40</f>
        <v>8</v>
      </c>
      <c r="C40" s="207">
        <f>SUM(F40,I40)</f>
        <v>730</v>
      </c>
      <c r="D40" s="75"/>
      <c r="E40" s="83">
        <v>6</v>
      </c>
      <c r="F40" s="220">
        <v>620</v>
      </c>
      <c r="G40" s="178"/>
      <c r="H40" s="83">
        <v>2</v>
      </c>
      <c r="I40" s="178">
        <v>110</v>
      </c>
      <c r="J40" s="16"/>
      <c r="K40" s="181"/>
      <c r="L40" s="184"/>
      <c r="M40" s="78"/>
      <c r="N40" s="74"/>
      <c r="P40" s="260"/>
      <c r="S40" s="262"/>
    </row>
    <row r="41" spans="1:20" ht="15">
      <c r="A41" s="106" t="s">
        <v>21</v>
      </c>
      <c r="B41" s="83">
        <f>E41+H41</f>
        <v>21</v>
      </c>
      <c r="C41" s="207">
        <f>SUM(F41,I41)</f>
        <v>3430</v>
      </c>
      <c r="D41" s="75"/>
      <c r="E41" s="83">
        <v>16</v>
      </c>
      <c r="F41" s="220">
        <v>2421</v>
      </c>
      <c r="G41" s="178"/>
      <c r="H41" s="83">
        <v>5</v>
      </c>
      <c r="I41" s="178">
        <v>1009</v>
      </c>
      <c r="J41" s="16"/>
      <c r="K41" s="181"/>
      <c r="L41" s="184"/>
      <c r="M41" s="78"/>
      <c r="N41" s="74"/>
      <c r="P41" s="260"/>
      <c r="S41" s="261"/>
    </row>
    <row r="42" spans="1:20" ht="15">
      <c r="A42" s="106" t="s">
        <v>22</v>
      </c>
      <c r="B42" s="83">
        <f>E42+H42</f>
        <v>16</v>
      </c>
      <c r="C42" s="207">
        <f>SUM(F42,I42)</f>
        <v>1593</v>
      </c>
      <c r="D42" s="75"/>
      <c r="E42" s="83">
        <v>14</v>
      </c>
      <c r="F42" s="220">
        <v>1553</v>
      </c>
      <c r="G42" s="178"/>
      <c r="H42" s="83">
        <v>2</v>
      </c>
      <c r="I42" s="178">
        <v>40</v>
      </c>
      <c r="J42" s="16"/>
      <c r="K42" s="181"/>
      <c r="L42" s="184"/>
      <c r="M42" s="78"/>
      <c r="N42" s="74"/>
      <c r="P42" s="260"/>
      <c r="S42" s="264"/>
    </row>
    <row r="43" spans="1:20" ht="13.5">
      <c r="A43" s="105">
        <v>2013</v>
      </c>
      <c r="B43" s="83"/>
      <c r="C43" s="207"/>
      <c r="D43" s="75"/>
      <c r="E43" s="83"/>
      <c r="F43" s="220"/>
      <c r="G43" s="178"/>
      <c r="H43" s="83"/>
      <c r="I43" s="178"/>
      <c r="J43" s="16"/>
      <c r="K43" s="181"/>
      <c r="L43" s="184"/>
      <c r="M43" s="78"/>
      <c r="N43" s="74"/>
      <c r="P43" s="259"/>
      <c r="Q43" s="259"/>
      <c r="R43" s="259"/>
      <c r="T43" s="259"/>
    </row>
    <row r="44" spans="1:20" ht="13.5">
      <c r="A44" s="106" t="s">
        <v>19</v>
      </c>
      <c r="B44" s="83">
        <f>E44+H44</f>
        <v>9</v>
      </c>
      <c r="C44" s="207">
        <f>SUM(F44,I44)</f>
        <v>1537</v>
      </c>
      <c r="D44" s="75"/>
      <c r="E44" s="83">
        <v>8</v>
      </c>
      <c r="F44" s="220">
        <v>1517</v>
      </c>
      <c r="G44" s="178"/>
      <c r="H44" s="83">
        <v>1</v>
      </c>
      <c r="I44" s="178">
        <v>20</v>
      </c>
      <c r="J44" s="16"/>
      <c r="K44" s="181"/>
      <c r="L44" s="184"/>
      <c r="M44" s="78"/>
      <c r="N44" s="74"/>
      <c r="P44" s="259"/>
      <c r="Q44" s="259"/>
      <c r="R44" s="259"/>
      <c r="T44" s="259"/>
    </row>
    <row r="45" spans="1:20" ht="13.5">
      <c r="A45" s="106" t="s">
        <v>20</v>
      </c>
      <c r="B45" s="83">
        <v>17</v>
      </c>
      <c r="C45" s="207">
        <v>1460</v>
      </c>
      <c r="D45" s="75"/>
      <c r="E45" s="83">
        <v>8</v>
      </c>
      <c r="F45" s="220">
        <v>670</v>
      </c>
      <c r="G45" s="178"/>
      <c r="H45" s="83">
        <v>9</v>
      </c>
      <c r="I45" s="178">
        <v>790</v>
      </c>
      <c r="J45" s="16"/>
      <c r="K45" s="181"/>
      <c r="L45" s="184"/>
      <c r="M45" s="78"/>
      <c r="N45" s="74"/>
      <c r="P45" s="259"/>
      <c r="Q45" s="259"/>
      <c r="R45" s="259"/>
      <c r="T45" s="259"/>
    </row>
    <row r="46" spans="1:20" ht="13.5">
      <c r="A46" s="106" t="s">
        <v>21</v>
      </c>
      <c r="B46" s="83">
        <v>16</v>
      </c>
      <c r="C46" s="207">
        <v>3118</v>
      </c>
      <c r="D46" s="75"/>
      <c r="E46" s="83">
        <v>11</v>
      </c>
      <c r="F46" s="220">
        <v>2130</v>
      </c>
      <c r="G46" s="178"/>
      <c r="H46" s="83">
        <v>5</v>
      </c>
      <c r="I46" s="178">
        <v>988</v>
      </c>
      <c r="J46" s="16"/>
      <c r="K46" s="181"/>
      <c r="L46" s="184"/>
      <c r="M46" s="78"/>
      <c r="N46" s="74"/>
      <c r="P46" s="259"/>
      <c r="Q46" s="259"/>
      <c r="R46" s="259"/>
      <c r="T46" s="259"/>
    </row>
    <row r="47" spans="1:20" ht="15.75">
      <c r="A47" s="106" t="s">
        <v>78</v>
      </c>
      <c r="B47" s="83">
        <v>14</v>
      </c>
      <c r="C47" s="207">
        <v>2220</v>
      </c>
      <c r="D47" s="75"/>
      <c r="E47" s="83">
        <v>11</v>
      </c>
      <c r="F47" s="220">
        <v>1640</v>
      </c>
      <c r="G47" s="178"/>
      <c r="H47" s="83">
        <v>3</v>
      </c>
      <c r="I47" s="178">
        <v>580</v>
      </c>
      <c r="J47" s="16"/>
      <c r="K47" s="181"/>
      <c r="L47" s="184"/>
      <c r="M47" s="78"/>
      <c r="N47" s="74"/>
      <c r="P47" s="259"/>
      <c r="Q47" s="259"/>
      <c r="R47" s="259"/>
      <c r="T47" s="259"/>
    </row>
    <row r="48" spans="1:20" ht="13.5">
      <c r="A48" s="105">
        <v>2014</v>
      </c>
      <c r="B48" s="83"/>
      <c r="C48" s="207"/>
      <c r="D48" s="75"/>
      <c r="E48" s="83"/>
      <c r="F48" s="220"/>
      <c r="G48" s="178"/>
      <c r="H48" s="83"/>
      <c r="I48" s="178"/>
      <c r="J48" s="16"/>
      <c r="K48" s="181"/>
      <c r="L48" s="184"/>
      <c r="M48" s="78"/>
      <c r="N48" s="74"/>
      <c r="P48" s="259"/>
      <c r="Q48" s="259"/>
      <c r="R48" s="259"/>
      <c r="T48" s="259"/>
    </row>
    <row r="49" spans="1:20" ht="13.5">
      <c r="A49" s="106" t="s">
        <v>19</v>
      </c>
      <c r="B49" s="83">
        <v>12</v>
      </c>
      <c r="C49" s="207">
        <v>2247</v>
      </c>
      <c r="D49" s="75"/>
      <c r="E49" s="83">
        <v>10</v>
      </c>
      <c r="F49" s="220">
        <v>1320</v>
      </c>
      <c r="G49" s="178"/>
      <c r="H49" s="83">
        <v>2</v>
      </c>
      <c r="I49" s="178">
        <v>927</v>
      </c>
      <c r="J49" s="16"/>
      <c r="K49" s="181"/>
      <c r="L49" s="184"/>
      <c r="M49" s="78"/>
      <c r="N49" s="74"/>
      <c r="P49" s="259"/>
      <c r="Q49" s="259"/>
      <c r="R49" s="259"/>
      <c r="T49" s="259"/>
    </row>
    <row r="50" spans="1:20" ht="13.5">
      <c r="A50" s="106" t="s">
        <v>20</v>
      </c>
      <c r="B50" s="83">
        <v>23</v>
      </c>
      <c r="C50" s="207">
        <v>3258</v>
      </c>
      <c r="D50" s="75"/>
      <c r="E50" s="83">
        <v>19</v>
      </c>
      <c r="F50" s="220">
        <v>2892</v>
      </c>
      <c r="G50" s="178"/>
      <c r="H50" s="83">
        <v>4</v>
      </c>
      <c r="I50" s="178">
        <v>366</v>
      </c>
      <c r="J50" s="16"/>
      <c r="K50" s="181"/>
      <c r="L50" s="184"/>
      <c r="M50" s="78"/>
      <c r="N50" s="74"/>
      <c r="P50" s="259"/>
      <c r="Q50" s="259"/>
      <c r="R50" s="259"/>
      <c r="T50" s="259"/>
    </row>
    <row r="51" spans="1:20" ht="13.5">
      <c r="A51" s="106" t="s">
        <v>21</v>
      </c>
      <c r="B51" s="83">
        <v>25</v>
      </c>
      <c r="C51" s="207">
        <v>2382</v>
      </c>
      <c r="D51" s="75"/>
      <c r="E51" s="83">
        <v>21</v>
      </c>
      <c r="F51" s="220">
        <v>1970</v>
      </c>
      <c r="G51" s="178"/>
      <c r="H51" s="83">
        <v>4</v>
      </c>
      <c r="I51" s="178">
        <v>412</v>
      </c>
      <c r="J51" s="16"/>
      <c r="K51" s="181"/>
      <c r="L51" s="184"/>
      <c r="M51" s="78"/>
      <c r="N51" s="74"/>
      <c r="P51" s="259"/>
      <c r="Q51" s="259"/>
      <c r="R51" s="259"/>
      <c r="T51" s="259"/>
    </row>
    <row r="52" spans="1:20" ht="13.5">
      <c r="A52" s="106" t="s">
        <v>51</v>
      </c>
      <c r="B52" s="83">
        <v>14</v>
      </c>
      <c r="C52" s="207">
        <v>1911</v>
      </c>
      <c r="D52" s="75"/>
      <c r="E52" s="83">
        <v>6</v>
      </c>
      <c r="F52" s="220">
        <v>306</v>
      </c>
      <c r="G52" s="178"/>
      <c r="H52" s="83">
        <v>8</v>
      </c>
      <c r="I52" s="178">
        <v>1605</v>
      </c>
      <c r="J52" s="16"/>
      <c r="K52" s="181"/>
      <c r="L52" s="184"/>
      <c r="M52" s="78"/>
      <c r="N52" s="74"/>
      <c r="P52" s="259"/>
      <c r="Q52" s="259"/>
      <c r="R52" s="259"/>
      <c r="T52" s="259"/>
    </row>
    <row r="53" spans="1:20" ht="13.5">
      <c r="A53" s="105">
        <v>2015</v>
      </c>
      <c r="B53" s="83"/>
      <c r="C53" s="207"/>
      <c r="D53" s="75"/>
      <c r="E53" s="83"/>
      <c r="F53" s="220"/>
      <c r="G53" s="178"/>
      <c r="H53" s="83"/>
      <c r="I53" s="178"/>
      <c r="J53" s="16"/>
      <c r="K53" s="181"/>
      <c r="L53" s="184"/>
      <c r="M53" s="78"/>
      <c r="N53" s="74"/>
      <c r="P53" s="259"/>
      <c r="Q53" s="259"/>
      <c r="R53" s="259"/>
      <c r="T53" s="259"/>
    </row>
    <row r="54" spans="1:20" ht="13.5">
      <c r="A54" s="106" t="s">
        <v>19</v>
      </c>
      <c r="B54" s="83">
        <v>14</v>
      </c>
      <c r="C54" s="207">
        <v>2340</v>
      </c>
      <c r="D54" s="75"/>
      <c r="E54" s="83">
        <v>12</v>
      </c>
      <c r="F54" s="220">
        <v>1868</v>
      </c>
      <c r="G54" s="178"/>
      <c r="H54" s="83">
        <v>2</v>
      </c>
      <c r="I54" s="178">
        <v>472</v>
      </c>
      <c r="J54" s="16"/>
      <c r="K54" s="181"/>
      <c r="L54" s="184"/>
      <c r="M54" s="78"/>
      <c r="N54" s="74"/>
      <c r="P54" s="259"/>
      <c r="Q54" s="259"/>
      <c r="R54" s="259"/>
      <c r="T54" s="259"/>
    </row>
    <row r="55" spans="1:20" ht="13.5">
      <c r="A55" s="106" t="s">
        <v>20</v>
      </c>
      <c r="B55" s="83">
        <v>16</v>
      </c>
      <c r="C55" s="207">
        <v>2745</v>
      </c>
      <c r="D55" s="75"/>
      <c r="E55" s="83">
        <v>12</v>
      </c>
      <c r="F55" s="220">
        <v>1680</v>
      </c>
      <c r="G55" s="178"/>
      <c r="H55" s="83">
        <v>4</v>
      </c>
      <c r="I55" s="178">
        <v>1065</v>
      </c>
      <c r="J55" s="16"/>
      <c r="K55" s="181"/>
      <c r="L55" s="184"/>
      <c r="M55" s="78"/>
      <c r="N55" s="74"/>
      <c r="P55" s="259"/>
      <c r="Q55" s="259"/>
      <c r="R55" s="259"/>
      <c r="T55" s="259"/>
    </row>
    <row r="56" spans="1:20" ht="13.5">
      <c r="A56" s="106" t="s">
        <v>21</v>
      </c>
      <c r="B56" s="83">
        <v>19</v>
      </c>
      <c r="C56" s="207">
        <v>3973</v>
      </c>
      <c r="D56" s="75"/>
      <c r="E56" s="83">
        <v>13</v>
      </c>
      <c r="F56" s="220">
        <v>1661</v>
      </c>
      <c r="G56" s="178"/>
      <c r="H56" s="83">
        <v>6</v>
      </c>
      <c r="I56" s="178">
        <v>2312</v>
      </c>
      <c r="J56" s="16"/>
      <c r="K56" s="181"/>
      <c r="L56" s="184"/>
      <c r="M56" s="78"/>
      <c r="N56" s="74"/>
      <c r="P56" s="259"/>
      <c r="Q56" s="259"/>
      <c r="R56" s="259"/>
      <c r="T56" s="259"/>
    </row>
    <row r="57" spans="1:20" ht="13.5">
      <c r="A57" s="106" t="s">
        <v>51</v>
      </c>
      <c r="B57" s="83">
        <v>23</v>
      </c>
      <c r="C57" s="207">
        <v>4540</v>
      </c>
      <c r="D57" s="75"/>
      <c r="E57" s="83">
        <v>21</v>
      </c>
      <c r="F57" s="220">
        <v>3999</v>
      </c>
      <c r="G57" s="178"/>
      <c r="H57" s="83">
        <v>2</v>
      </c>
      <c r="I57" s="178">
        <v>541</v>
      </c>
      <c r="J57" s="16"/>
      <c r="K57" s="181"/>
      <c r="L57" s="184"/>
      <c r="M57" s="78"/>
      <c r="N57" s="74"/>
      <c r="P57" s="259"/>
      <c r="Q57" s="259"/>
      <c r="R57" s="259"/>
      <c r="T57" s="259"/>
    </row>
    <row r="58" spans="1:20" ht="13.5">
      <c r="A58" s="105">
        <v>2016</v>
      </c>
      <c r="B58" s="83"/>
      <c r="C58" s="207"/>
      <c r="D58" s="75"/>
      <c r="E58" s="83"/>
      <c r="F58" s="220"/>
      <c r="G58" s="178"/>
      <c r="H58" s="83"/>
      <c r="I58" s="178"/>
      <c r="J58" s="16"/>
      <c r="K58" s="181"/>
      <c r="L58" s="184"/>
      <c r="M58" s="78"/>
      <c r="N58" s="74"/>
      <c r="P58" s="259"/>
      <c r="Q58" s="259"/>
      <c r="R58" s="259"/>
      <c r="T58" s="259"/>
    </row>
    <row r="59" spans="1:20" ht="13.5">
      <c r="A59" s="106" t="s">
        <v>19</v>
      </c>
      <c r="B59" s="83">
        <v>30</v>
      </c>
      <c r="C59" s="207">
        <v>5780</v>
      </c>
      <c r="D59" s="75"/>
      <c r="E59" s="83">
        <v>29</v>
      </c>
      <c r="F59" s="220">
        <v>4380</v>
      </c>
      <c r="G59" s="178"/>
      <c r="H59" s="83">
        <v>1</v>
      </c>
      <c r="I59" s="178">
        <v>1400</v>
      </c>
      <c r="J59" s="16"/>
      <c r="K59" s="181"/>
      <c r="L59" s="184"/>
      <c r="M59" s="78"/>
      <c r="N59" s="74"/>
      <c r="P59" s="259"/>
      <c r="Q59" s="259"/>
      <c r="R59" s="259"/>
      <c r="T59" s="259"/>
    </row>
    <row r="60" spans="1:20" ht="13.5">
      <c r="A60" s="106" t="s">
        <v>20</v>
      </c>
      <c r="B60" s="83">
        <v>38</v>
      </c>
      <c r="C60" s="207">
        <v>6243</v>
      </c>
      <c r="D60" s="75"/>
      <c r="E60" s="83">
        <v>29</v>
      </c>
      <c r="F60" s="220">
        <v>4847</v>
      </c>
      <c r="G60" s="178"/>
      <c r="H60" s="83">
        <v>9</v>
      </c>
      <c r="I60" s="178">
        <v>1396</v>
      </c>
      <c r="J60" s="16"/>
      <c r="K60" s="181"/>
      <c r="L60" s="184"/>
      <c r="M60" s="78"/>
      <c r="N60" s="74"/>
      <c r="P60" s="259"/>
      <c r="Q60" s="259"/>
      <c r="R60" s="259"/>
      <c r="T60" s="259"/>
    </row>
    <row r="61" spans="1:20" ht="13.5">
      <c r="A61" s="106" t="s">
        <v>21</v>
      </c>
      <c r="B61" s="83">
        <v>22</v>
      </c>
      <c r="C61" s="207">
        <v>3140</v>
      </c>
      <c r="D61" s="75"/>
      <c r="E61" s="83">
        <v>13</v>
      </c>
      <c r="F61" s="220">
        <v>2053</v>
      </c>
      <c r="G61" s="178"/>
      <c r="H61" s="83">
        <v>9</v>
      </c>
      <c r="I61" s="178">
        <v>1087</v>
      </c>
      <c r="J61" s="16"/>
      <c r="K61" s="181"/>
      <c r="L61" s="184"/>
      <c r="M61" s="78"/>
      <c r="N61" s="74"/>
      <c r="P61" s="259"/>
      <c r="Q61" s="259"/>
      <c r="R61" s="259"/>
      <c r="T61" s="259"/>
    </row>
    <row r="62" spans="1:20" ht="13.5">
      <c r="A62" s="106" t="s">
        <v>22</v>
      </c>
      <c r="B62" s="83">
        <v>20</v>
      </c>
      <c r="C62" s="207">
        <v>6626</v>
      </c>
      <c r="D62" s="75"/>
      <c r="E62" s="83">
        <v>14</v>
      </c>
      <c r="F62" s="220">
        <v>2068</v>
      </c>
      <c r="G62" s="178"/>
      <c r="H62" s="83">
        <v>6</v>
      </c>
      <c r="I62" s="178">
        <v>4558</v>
      </c>
      <c r="J62" s="16"/>
      <c r="K62" s="181"/>
      <c r="L62" s="184"/>
      <c r="M62" s="78"/>
      <c r="N62" s="74"/>
      <c r="P62" s="259"/>
      <c r="Q62" s="259"/>
      <c r="R62" s="259"/>
      <c r="T62" s="259"/>
    </row>
    <row r="63" spans="1:20" ht="6" customHeight="1">
      <c r="A63" s="107"/>
      <c r="B63" s="46"/>
      <c r="C63" s="80"/>
      <c r="D63" s="73"/>
      <c r="E63" s="73"/>
      <c r="F63" s="80"/>
      <c r="G63" s="73"/>
      <c r="H63" s="73"/>
      <c r="I63" s="81"/>
      <c r="J63" s="15"/>
      <c r="K63" s="2"/>
      <c r="L63" s="17"/>
      <c r="P63" s="259"/>
      <c r="Q63" s="259"/>
      <c r="R63" s="259"/>
      <c r="T63" s="259"/>
    </row>
    <row r="64" spans="1:20" ht="13.5">
      <c r="A64" s="310" t="s">
        <v>79</v>
      </c>
      <c r="B64" s="310"/>
      <c r="C64" s="310"/>
      <c r="D64" s="310"/>
      <c r="E64" s="310"/>
      <c r="F64" s="310"/>
      <c r="G64" s="79"/>
      <c r="H64" s="79"/>
      <c r="I64" s="79"/>
      <c r="P64" s="259"/>
      <c r="Q64" s="259"/>
      <c r="R64" s="259"/>
      <c r="T64" s="259"/>
    </row>
    <row r="65" spans="1:13" ht="19.5" customHeight="1">
      <c r="A65" s="276" t="s">
        <v>113</v>
      </c>
      <c r="B65" s="79"/>
      <c r="C65" s="79"/>
      <c r="D65" s="79"/>
      <c r="E65" s="79"/>
      <c r="F65" s="168"/>
      <c r="G65" s="23"/>
      <c r="H65" s="23"/>
    </row>
    <row r="66" spans="1:13">
      <c r="B66" s="168"/>
      <c r="C66" s="168"/>
      <c r="D66" s="168"/>
      <c r="E66" s="168"/>
      <c r="F66" s="168"/>
      <c r="G66" s="168"/>
      <c r="H66" s="168"/>
      <c r="I66" s="168"/>
      <c r="J66" s="149"/>
    </row>
    <row r="67" spans="1:13">
      <c r="B67" s="168"/>
      <c r="C67" s="168"/>
      <c r="F67" s="168"/>
      <c r="G67" s="198"/>
      <c r="H67" s="198"/>
      <c r="I67" s="199"/>
      <c r="J67" s="168"/>
    </row>
    <row r="68" spans="1:13" ht="12" customHeight="1">
      <c r="B68" s="168"/>
      <c r="C68" s="168"/>
      <c r="D68" s="168"/>
      <c r="E68" s="168"/>
      <c r="F68" s="168"/>
      <c r="G68" s="168"/>
      <c r="H68" s="168"/>
      <c r="I68" s="168"/>
      <c r="J68" s="168"/>
    </row>
    <row r="69" spans="1:13" s="2" customFormat="1">
      <c r="C69" s="168"/>
      <c r="D69" s="23"/>
      <c r="E69" s="23"/>
      <c r="F69" s="168"/>
      <c r="G69" s="23"/>
      <c r="H69" s="23"/>
      <c r="I69" s="23"/>
    </row>
    <row r="70" spans="1:13">
      <c r="B70" s="97"/>
      <c r="F70" s="149"/>
      <c r="G70" s="149"/>
      <c r="H70" s="149"/>
      <c r="I70" s="149"/>
    </row>
    <row r="71" spans="1:13">
      <c r="K71" s="235"/>
      <c r="L71" s="91"/>
    </row>
    <row r="72" spans="1:13">
      <c r="F72" s="149"/>
      <c r="M72" s="90"/>
    </row>
    <row r="75" spans="1:13">
      <c r="M75" s="165"/>
    </row>
    <row r="80" spans="1:13" ht="13.5">
      <c r="F80" s="146"/>
    </row>
    <row r="86" spans="1:11" ht="15" customHeight="1"/>
    <row r="87" spans="1:11" ht="14.25" customHeight="1">
      <c r="A87" s="2"/>
      <c r="B87" s="2"/>
      <c r="C87" s="23"/>
      <c r="D87" s="23"/>
      <c r="E87" s="23"/>
      <c r="F87" s="23"/>
      <c r="G87" s="23"/>
      <c r="H87" s="23"/>
      <c r="K87" s="2"/>
    </row>
    <row r="88" spans="1:11" ht="14.25" customHeight="1">
      <c r="A88" s="2"/>
      <c r="B88" s="2"/>
      <c r="C88" s="23"/>
      <c r="D88" s="23"/>
      <c r="E88" s="23"/>
      <c r="F88" s="23"/>
      <c r="G88" s="23"/>
      <c r="H88" s="23"/>
      <c r="K88" s="2"/>
    </row>
    <row r="89" spans="1:11" ht="14.25" customHeight="1">
      <c r="A89" s="2"/>
      <c r="B89" s="2"/>
      <c r="C89" s="23"/>
      <c r="D89" s="23"/>
      <c r="E89" s="23"/>
      <c r="F89" s="23"/>
      <c r="G89" s="23"/>
      <c r="H89" s="23"/>
      <c r="K89" s="2"/>
    </row>
    <row r="90" spans="1:11">
      <c r="A90" s="2"/>
      <c r="B90" s="2"/>
      <c r="C90" s="23"/>
      <c r="D90" s="23"/>
      <c r="E90" s="23"/>
      <c r="F90" s="23"/>
      <c r="G90" s="23"/>
      <c r="H90" s="23"/>
      <c r="K90" s="2"/>
    </row>
    <row r="91" spans="1:11">
      <c r="A91" s="2"/>
      <c r="B91" s="2"/>
      <c r="C91" s="23"/>
      <c r="D91" s="23"/>
      <c r="E91" s="23"/>
      <c r="F91" s="23"/>
      <c r="G91" s="23"/>
      <c r="H91" s="23"/>
      <c r="K91" s="2"/>
    </row>
    <row r="92" spans="1:11">
      <c r="F92" s="244"/>
    </row>
  </sheetData>
  <mergeCells count="6">
    <mergeCell ref="A64:F64"/>
    <mergeCell ref="O22:P22"/>
    <mergeCell ref="Q22:R22"/>
    <mergeCell ref="B4:C4"/>
    <mergeCell ref="E4:F4"/>
    <mergeCell ref="H4:J4"/>
  </mergeCells>
  <phoneticPr fontId="15" type="noConversion"/>
  <printOptions horizontalCentered="1"/>
  <pageMargins left="0.62992125984251968" right="0.62992125984251968" top="0.78740157480314965" bottom="0" header="0.51181102362204722" footer="0.51181102362204722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70C0"/>
  </sheetPr>
  <dimension ref="A1:T78"/>
  <sheetViews>
    <sheetView showGridLines="0" zoomScaleNormal="100" zoomScaleSheetLayoutView="100" workbookViewId="0">
      <pane ySplit="3" topLeftCell="A34" activePane="bottomLeft" state="frozen"/>
      <selection activeCell="K45" sqref="K45"/>
      <selection pane="bottomLeft" activeCell="A65" sqref="A65"/>
    </sheetView>
  </sheetViews>
  <sheetFormatPr defaultRowHeight="12.75"/>
  <cols>
    <col min="1" max="1" width="9.28515625" customWidth="1"/>
    <col min="2" max="2" width="7.5703125" customWidth="1"/>
    <col min="3" max="3" width="7" bestFit="1" customWidth="1"/>
    <col min="4" max="4" width="5.28515625" bestFit="1" customWidth="1"/>
    <col min="5" max="5" width="6" customWidth="1"/>
    <col min="6" max="6" width="6.28515625" bestFit="1" customWidth="1"/>
    <col min="7" max="7" width="7.140625" bestFit="1" customWidth="1"/>
    <col min="8" max="8" width="6.28515625" bestFit="1" customWidth="1"/>
    <col min="9" max="9" width="6.140625" bestFit="1" customWidth="1"/>
    <col min="10" max="10" width="7.7109375" bestFit="1" customWidth="1"/>
    <col min="11" max="11" width="6" bestFit="1" customWidth="1"/>
    <col min="12" max="12" width="9.85546875" customWidth="1"/>
    <col min="13" max="13" width="9.5703125" bestFit="1" customWidth="1"/>
    <col min="15" max="15" width="9.85546875" bestFit="1" customWidth="1"/>
  </cols>
  <sheetData>
    <row r="1" spans="1:20" ht="18" customHeight="1">
      <c r="A1" s="56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19"/>
      <c r="L1" s="19"/>
    </row>
    <row r="2" spans="1:20" ht="8.25" customHeight="1">
      <c r="A2" s="43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20" ht="27">
      <c r="A3" s="197" t="s">
        <v>11</v>
      </c>
      <c r="B3" s="239" t="s">
        <v>72</v>
      </c>
      <c r="C3" s="123" t="s">
        <v>10</v>
      </c>
      <c r="D3" s="123" t="s">
        <v>1</v>
      </c>
      <c r="E3" s="223" t="s">
        <v>3</v>
      </c>
      <c r="F3" s="223" t="s">
        <v>4</v>
      </c>
      <c r="G3" s="223" t="s">
        <v>2</v>
      </c>
      <c r="H3" s="223" t="s">
        <v>5</v>
      </c>
      <c r="I3" s="223" t="s">
        <v>6</v>
      </c>
      <c r="J3" s="223" t="s">
        <v>58</v>
      </c>
      <c r="K3" s="223" t="s">
        <v>59</v>
      </c>
      <c r="L3" s="284" t="s">
        <v>115</v>
      </c>
    </row>
    <row r="4" spans="1:20" s="2" customFormat="1" ht="12.75" customHeight="1">
      <c r="A4" s="118"/>
      <c r="B4" s="299" t="s">
        <v>57</v>
      </c>
      <c r="C4" s="300"/>
      <c r="D4" s="300"/>
      <c r="E4" s="300"/>
      <c r="F4" s="300"/>
      <c r="G4" s="300"/>
      <c r="H4" s="300"/>
      <c r="I4" s="300"/>
      <c r="J4" s="300"/>
      <c r="K4" s="300"/>
      <c r="L4" s="301"/>
      <c r="O4"/>
    </row>
    <row r="5" spans="1:20" ht="13.5">
      <c r="A5" s="102" t="s">
        <v>17</v>
      </c>
      <c r="B5" s="120"/>
      <c r="C5" s="119"/>
      <c r="D5" s="119"/>
      <c r="E5" s="25"/>
      <c r="F5" s="25"/>
      <c r="G5" s="2"/>
      <c r="H5" s="25"/>
      <c r="I5" s="25"/>
      <c r="J5" s="25"/>
      <c r="K5" s="25"/>
      <c r="L5" s="224"/>
    </row>
    <row r="6" spans="1:20" s="37" customFormat="1" ht="13.5">
      <c r="A6" s="103">
        <v>2008</v>
      </c>
      <c r="B6" s="121">
        <v>33449.440000000002</v>
      </c>
      <c r="C6" s="38">
        <v>28471</v>
      </c>
      <c r="D6" s="38">
        <v>3201</v>
      </c>
      <c r="E6" s="38">
        <v>469.47800000000001</v>
      </c>
      <c r="F6" s="38">
        <v>241</v>
      </c>
      <c r="G6" s="38">
        <v>460.41200000000003</v>
      </c>
      <c r="H6" s="38">
        <v>117.55</v>
      </c>
      <c r="I6" s="38">
        <v>124</v>
      </c>
      <c r="J6" s="38">
        <v>72</v>
      </c>
      <c r="K6" s="38">
        <v>293</v>
      </c>
      <c r="L6" s="212" t="s">
        <v>32</v>
      </c>
      <c r="O6"/>
      <c r="P6"/>
      <c r="Q6"/>
      <c r="R6"/>
      <c r="S6"/>
      <c r="T6"/>
    </row>
    <row r="7" spans="1:20" s="37" customFormat="1" ht="14.1" customHeight="1">
      <c r="A7" s="103">
        <v>2009</v>
      </c>
      <c r="B7" s="121">
        <v>32657.070499999998</v>
      </c>
      <c r="C7" s="38">
        <v>27751.424999999996</v>
      </c>
      <c r="D7" s="38">
        <v>3285</v>
      </c>
      <c r="E7" s="38">
        <v>331.93400000000003</v>
      </c>
      <c r="F7" s="38">
        <v>221.63499999999999</v>
      </c>
      <c r="G7" s="38">
        <v>450.38299999999998</v>
      </c>
      <c r="H7" s="38">
        <v>118.6935</v>
      </c>
      <c r="I7" s="38">
        <v>124</v>
      </c>
      <c r="J7" s="38">
        <v>74</v>
      </c>
      <c r="K7" s="38">
        <v>300</v>
      </c>
      <c r="L7" s="212" t="s">
        <v>32</v>
      </c>
      <c r="O7"/>
      <c r="P7"/>
      <c r="Q7"/>
      <c r="R7"/>
      <c r="S7"/>
      <c r="T7"/>
    </row>
    <row r="8" spans="1:20" s="37" customFormat="1" ht="14.1" customHeight="1">
      <c r="A8" s="103">
        <v>2010</v>
      </c>
      <c r="B8" s="121">
        <v>33731.960333333336</v>
      </c>
      <c r="C8" s="38">
        <v>28827.947</v>
      </c>
      <c r="D8" s="38">
        <v>3291.3333333333335</v>
      </c>
      <c r="E8" s="38">
        <v>332.10833333333335</v>
      </c>
      <c r="F8" s="38">
        <v>220.21166666666667</v>
      </c>
      <c r="G8" s="38">
        <v>441.15033333333332</v>
      </c>
      <c r="H8" s="38">
        <v>119.70966666666666</v>
      </c>
      <c r="I8" s="38">
        <v>124</v>
      </c>
      <c r="J8" s="38">
        <v>75.5</v>
      </c>
      <c r="K8" s="38">
        <v>300</v>
      </c>
      <c r="L8" s="212" t="s">
        <v>32</v>
      </c>
      <c r="O8"/>
      <c r="P8"/>
      <c r="Q8"/>
      <c r="R8"/>
      <c r="S8"/>
      <c r="T8"/>
    </row>
    <row r="9" spans="1:20" s="37" customFormat="1" ht="14.1" customHeight="1">
      <c r="A9" s="106">
        <v>2011</v>
      </c>
      <c r="B9" s="121">
        <v>33588.587395238093</v>
      </c>
      <c r="C9" s="38">
        <v>28694.557000000001</v>
      </c>
      <c r="D9" s="38">
        <v>3289.152380952381</v>
      </c>
      <c r="E9" s="38">
        <v>330.81572380952383</v>
      </c>
      <c r="F9" s="38">
        <v>221.00247619047616</v>
      </c>
      <c r="G9" s="38">
        <v>444.28380952380951</v>
      </c>
      <c r="H9" s="38">
        <v>119.13314761904762</v>
      </c>
      <c r="I9" s="38">
        <v>124</v>
      </c>
      <c r="J9" s="38">
        <v>65.642857142857139</v>
      </c>
      <c r="K9" s="38">
        <v>300</v>
      </c>
      <c r="L9" s="212" t="s">
        <v>32</v>
      </c>
      <c r="O9"/>
      <c r="P9"/>
      <c r="Q9"/>
      <c r="R9"/>
      <c r="S9"/>
      <c r="T9"/>
    </row>
    <row r="10" spans="1:20" s="37" customFormat="1" ht="14.1" customHeight="1">
      <c r="A10" s="106">
        <v>2012</v>
      </c>
      <c r="B10" s="121">
        <v>32899.071524285697</v>
      </c>
      <c r="C10" s="38">
        <v>27697.199000000001</v>
      </c>
      <c r="D10" s="38">
        <v>3498</v>
      </c>
      <c r="E10" s="38">
        <v>369</v>
      </c>
      <c r="F10" s="38">
        <v>200</v>
      </c>
      <c r="G10" s="38">
        <v>462</v>
      </c>
      <c r="H10" s="38">
        <v>109.87252428571429</v>
      </c>
      <c r="I10" s="38">
        <v>124</v>
      </c>
      <c r="J10" s="38">
        <v>66</v>
      </c>
      <c r="K10" s="38">
        <v>373</v>
      </c>
      <c r="L10" s="212" t="s">
        <v>32</v>
      </c>
      <c r="O10"/>
      <c r="P10"/>
      <c r="Q10"/>
      <c r="R10"/>
      <c r="S10"/>
      <c r="T10"/>
    </row>
    <row r="11" spans="1:20" s="37" customFormat="1" ht="14.1" customHeight="1">
      <c r="A11" s="103">
        <v>2013</v>
      </c>
      <c r="B11" s="121">
        <v>32515.5</v>
      </c>
      <c r="C11" s="38">
        <v>27184</v>
      </c>
      <c r="D11" s="38">
        <v>3679</v>
      </c>
      <c r="E11" s="38">
        <v>390.5</v>
      </c>
      <c r="F11" s="38">
        <v>215</v>
      </c>
      <c r="G11" s="38">
        <v>464</v>
      </c>
      <c r="H11" s="38">
        <v>92</v>
      </c>
      <c r="I11" s="38">
        <v>124</v>
      </c>
      <c r="J11" s="38">
        <v>64</v>
      </c>
      <c r="K11" s="38">
        <v>264</v>
      </c>
      <c r="L11" s="212">
        <v>39</v>
      </c>
      <c r="O11"/>
      <c r="P11"/>
      <c r="Q11"/>
      <c r="R11"/>
      <c r="S11"/>
      <c r="T11"/>
    </row>
    <row r="12" spans="1:20" s="37" customFormat="1" ht="14.1" customHeight="1">
      <c r="A12" s="103">
        <v>2014</v>
      </c>
      <c r="B12" s="121">
        <v>31783.142857142859</v>
      </c>
      <c r="C12" s="38">
        <v>26479</v>
      </c>
      <c r="D12" s="38">
        <v>3635</v>
      </c>
      <c r="E12" s="38">
        <v>414</v>
      </c>
      <c r="F12" s="38">
        <v>254</v>
      </c>
      <c r="G12" s="38">
        <v>445</v>
      </c>
      <c r="H12" s="38">
        <v>95</v>
      </c>
      <c r="I12" s="38">
        <v>85.142857142857139</v>
      </c>
      <c r="J12" s="38">
        <v>65</v>
      </c>
      <c r="K12" s="38">
        <v>268</v>
      </c>
      <c r="L12" s="212">
        <v>43</v>
      </c>
      <c r="O12"/>
      <c r="P12"/>
      <c r="Q12"/>
      <c r="R12"/>
      <c r="S12"/>
      <c r="T12"/>
    </row>
    <row r="13" spans="1:20" s="37" customFormat="1" ht="14.1" customHeight="1">
      <c r="A13" s="103">
        <v>2015</v>
      </c>
      <c r="B13" s="121">
        <v>29444</v>
      </c>
      <c r="C13" s="38">
        <v>24118</v>
      </c>
      <c r="D13" s="38">
        <v>3631</v>
      </c>
      <c r="E13" s="38">
        <v>373</v>
      </c>
      <c r="F13" s="38">
        <v>243</v>
      </c>
      <c r="G13" s="38">
        <v>458</v>
      </c>
      <c r="H13" s="38">
        <v>89</v>
      </c>
      <c r="I13" s="38">
        <v>149</v>
      </c>
      <c r="J13" s="38">
        <v>81</v>
      </c>
      <c r="K13" s="38">
        <v>253</v>
      </c>
      <c r="L13" s="212">
        <v>49</v>
      </c>
      <c r="O13"/>
      <c r="P13"/>
      <c r="Q13"/>
      <c r="R13"/>
      <c r="S13"/>
      <c r="T13"/>
    </row>
    <row r="14" spans="1:20" s="37" customFormat="1" ht="14.1" customHeight="1">
      <c r="A14" s="103">
        <v>2016</v>
      </c>
      <c r="B14" s="121">
        <v>33248.333333333328</v>
      </c>
      <c r="C14" s="38">
        <v>27750</v>
      </c>
      <c r="D14" s="38">
        <v>3754</v>
      </c>
      <c r="E14" s="38">
        <v>413.33333333333331</v>
      </c>
      <c r="F14" s="38">
        <v>228</v>
      </c>
      <c r="G14" s="38">
        <v>475</v>
      </c>
      <c r="H14" s="38">
        <v>88</v>
      </c>
      <c r="I14" s="38">
        <v>143</v>
      </c>
      <c r="J14" s="38">
        <v>101</v>
      </c>
      <c r="K14" s="38">
        <v>252</v>
      </c>
      <c r="L14" s="212">
        <v>44</v>
      </c>
      <c r="O14"/>
      <c r="P14"/>
      <c r="Q14"/>
      <c r="R14"/>
      <c r="S14"/>
      <c r="T14"/>
    </row>
    <row r="15" spans="1:20" s="37" customFormat="1" ht="13.5">
      <c r="A15" s="104" t="s">
        <v>18</v>
      </c>
      <c r="B15" s="222"/>
      <c r="C15" s="50"/>
      <c r="D15" s="50"/>
      <c r="E15" s="50"/>
      <c r="F15" s="50"/>
      <c r="G15" s="50"/>
      <c r="H15" s="50"/>
      <c r="I15" s="50"/>
      <c r="J15" s="50"/>
      <c r="K15" s="50"/>
      <c r="L15" s="212"/>
      <c r="O15"/>
      <c r="P15"/>
      <c r="Q15"/>
      <c r="R15"/>
      <c r="S15"/>
      <c r="T15"/>
    </row>
    <row r="16" spans="1:20" ht="13.5">
      <c r="A16" s="105">
        <v>2008</v>
      </c>
      <c r="B16" s="278"/>
      <c r="C16" s="38"/>
      <c r="D16" s="75"/>
      <c r="E16" s="75"/>
      <c r="F16" s="75"/>
      <c r="G16" s="75"/>
      <c r="H16" s="75"/>
      <c r="I16" s="75"/>
      <c r="J16" s="75"/>
      <c r="K16" s="75"/>
      <c r="L16" s="86"/>
      <c r="M16" s="233"/>
      <c r="N16" s="181"/>
      <c r="O16" s="144"/>
    </row>
    <row r="17" spans="1:18" ht="14.1" customHeight="1">
      <c r="A17" s="106" t="s">
        <v>19</v>
      </c>
      <c r="B17" s="278">
        <v>8238</v>
      </c>
      <c r="C17" s="74">
        <v>7196</v>
      </c>
      <c r="D17" s="75">
        <v>563</v>
      </c>
      <c r="E17" s="75">
        <v>139</v>
      </c>
      <c r="F17" s="75">
        <v>66</v>
      </c>
      <c r="G17" s="75">
        <v>123</v>
      </c>
      <c r="H17" s="75">
        <v>36</v>
      </c>
      <c r="I17" s="75">
        <v>31</v>
      </c>
      <c r="J17" s="75">
        <v>16</v>
      </c>
      <c r="K17" s="75">
        <v>68</v>
      </c>
      <c r="L17" s="86" t="s">
        <v>32</v>
      </c>
      <c r="M17" s="233"/>
      <c r="N17" s="181"/>
      <c r="O17" s="144"/>
    </row>
    <row r="18" spans="1:18" ht="14.1" customHeight="1">
      <c r="A18" s="106" t="s">
        <v>20</v>
      </c>
      <c r="B18" s="278">
        <v>8584</v>
      </c>
      <c r="C18" s="74">
        <v>7222</v>
      </c>
      <c r="D18" s="75">
        <v>888</v>
      </c>
      <c r="E18" s="75">
        <v>140</v>
      </c>
      <c r="F18" s="75">
        <v>59</v>
      </c>
      <c r="G18" s="75">
        <v>124</v>
      </c>
      <c r="H18" s="75">
        <v>29</v>
      </c>
      <c r="I18" s="75">
        <v>31</v>
      </c>
      <c r="J18" s="75">
        <v>18</v>
      </c>
      <c r="K18" s="75">
        <v>73</v>
      </c>
      <c r="L18" s="86" t="s">
        <v>32</v>
      </c>
      <c r="M18" s="233"/>
      <c r="N18" s="181"/>
      <c r="O18" s="237"/>
    </row>
    <row r="19" spans="1:18" ht="14.1" customHeight="1">
      <c r="A19" s="106" t="s">
        <v>21</v>
      </c>
      <c r="B19" s="278">
        <v>8202.44</v>
      </c>
      <c r="C19" s="74">
        <v>6844</v>
      </c>
      <c r="D19" s="75">
        <v>950</v>
      </c>
      <c r="E19" s="279">
        <v>93.477999999999994</v>
      </c>
      <c r="F19" s="279">
        <v>58</v>
      </c>
      <c r="G19" s="279">
        <v>100.41200000000001</v>
      </c>
      <c r="H19" s="279">
        <v>26.55</v>
      </c>
      <c r="I19" s="75">
        <v>31</v>
      </c>
      <c r="J19" s="75">
        <v>20</v>
      </c>
      <c r="K19" s="75">
        <v>79</v>
      </c>
      <c r="L19" s="86" t="s">
        <v>32</v>
      </c>
      <c r="M19" s="233"/>
      <c r="N19" s="181"/>
      <c r="O19" s="236"/>
      <c r="P19" s="143"/>
      <c r="Q19" s="143"/>
      <c r="R19" s="143"/>
    </row>
    <row r="20" spans="1:18" ht="14.1" customHeight="1">
      <c r="A20" s="106" t="s">
        <v>22</v>
      </c>
      <c r="B20" s="278">
        <v>8425</v>
      </c>
      <c r="C20" s="74">
        <v>7209</v>
      </c>
      <c r="D20" s="75">
        <v>800</v>
      </c>
      <c r="E20" s="279">
        <v>97</v>
      </c>
      <c r="F20" s="279">
        <v>58</v>
      </c>
      <c r="G20" s="279">
        <v>113</v>
      </c>
      <c r="H20" s="279">
        <v>26</v>
      </c>
      <c r="I20" s="75">
        <v>31</v>
      </c>
      <c r="J20" s="75">
        <v>18</v>
      </c>
      <c r="K20" s="75">
        <v>73</v>
      </c>
      <c r="L20" s="86" t="s">
        <v>32</v>
      </c>
      <c r="M20" s="233"/>
      <c r="N20" s="181"/>
      <c r="O20" s="236"/>
    </row>
    <row r="21" spans="1:18" ht="14.1" customHeight="1">
      <c r="A21" s="105">
        <v>2009</v>
      </c>
      <c r="B21" s="278"/>
      <c r="C21" s="74"/>
      <c r="D21" s="75"/>
      <c r="E21" s="279"/>
      <c r="F21" s="279"/>
      <c r="G21" s="279"/>
      <c r="H21" s="279"/>
      <c r="I21" s="75"/>
      <c r="J21" s="75"/>
      <c r="K21" s="75"/>
      <c r="L21" s="86"/>
      <c r="M21" s="233"/>
      <c r="N21" s="181"/>
      <c r="O21" s="236"/>
    </row>
    <row r="22" spans="1:18" ht="14.1" customHeight="1">
      <c r="A22" s="106" t="s">
        <v>19</v>
      </c>
      <c r="B22" s="278">
        <v>8579.1760000000013</v>
      </c>
      <c r="C22" s="74">
        <v>7353.93</v>
      </c>
      <c r="D22" s="279">
        <v>819</v>
      </c>
      <c r="E22" s="280">
        <v>93.106999999999999</v>
      </c>
      <c r="F22" s="279">
        <v>56.260000000000005</v>
      </c>
      <c r="G22" s="279">
        <v>109.5</v>
      </c>
      <c r="H22" s="279">
        <v>23.379000000000001</v>
      </c>
      <c r="I22" s="279">
        <v>31</v>
      </c>
      <c r="J22" s="279">
        <v>18</v>
      </c>
      <c r="K22" s="279">
        <v>75</v>
      </c>
      <c r="L22" s="86" t="s">
        <v>32</v>
      </c>
      <c r="M22" s="233"/>
      <c r="N22" s="181"/>
      <c r="O22" s="236"/>
    </row>
    <row r="23" spans="1:18" ht="15" customHeight="1">
      <c r="A23" s="106" t="s">
        <v>20</v>
      </c>
      <c r="B23" s="278">
        <v>8134.1459999999997</v>
      </c>
      <c r="C23" s="74">
        <v>6910.2049999999999</v>
      </c>
      <c r="D23" s="279">
        <v>820</v>
      </c>
      <c r="E23" s="280">
        <v>79.969000000000008</v>
      </c>
      <c r="F23" s="279">
        <v>54.375</v>
      </c>
      <c r="G23" s="279">
        <v>108.84699999999999</v>
      </c>
      <c r="H23" s="279">
        <v>35.75</v>
      </c>
      <c r="I23" s="279">
        <v>31</v>
      </c>
      <c r="J23" s="279">
        <v>19</v>
      </c>
      <c r="K23" s="279">
        <v>75</v>
      </c>
      <c r="L23" s="86" t="s">
        <v>32</v>
      </c>
      <c r="M23" s="233"/>
      <c r="N23" s="181"/>
      <c r="O23" s="236"/>
    </row>
    <row r="24" spans="1:18" ht="15" customHeight="1">
      <c r="A24" s="106" t="s">
        <v>21</v>
      </c>
      <c r="B24" s="278">
        <v>7961.0320000000002</v>
      </c>
      <c r="C24" s="74">
        <v>6732.1790000000001</v>
      </c>
      <c r="D24" s="279">
        <v>825</v>
      </c>
      <c r="E24" s="280">
        <v>79.248999999999995</v>
      </c>
      <c r="F24" s="279">
        <v>55</v>
      </c>
      <c r="G24" s="279">
        <v>115.10399999999998</v>
      </c>
      <c r="H24" s="279">
        <v>30</v>
      </c>
      <c r="I24" s="279">
        <v>31</v>
      </c>
      <c r="J24" s="279">
        <v>18.5</v>
      </c>
      <c r="K24" s="279">
        <v>75</v>
      </c>
      <c r="L24" s="86" t="s">
        <v>32</v>
      </c>
      <c r="M24" s="233"/>
      <c r="N24" s="181"/>
      <c r="O24" s="236"/>
    </row>
    <row r="25" spans="1:18" ht="15" customHeight="1">
      <c r="A25" s="106" t="s">
        <v>22</v>
      </c>
      <c r="B25" s="278">
        <v>7982.7164999999995</v>
      </c>
      <c r="C25" s="74">
        <v>6755.110999999999</v>
      </c>
      <c r="D25" s="279">
        <v>821</v>
      </c>
      <c r="E25" s="279">
        <v>79.608999999999995</v>
      </c>
      <c r="F25" s="279">
        <v>56</v>
      </c>
      <c r="G25" s="279">
        <v>116.93200000000002</v>
      </c>
      <c r="H25" s="279">
        <v>29.564500000000002</v>
      </c>
      <c r="I25" s="279">
        <v>31</v>
      </c>
      <c r="J25" s="279">
        <v>18.5</v>
      </c>
      <c r="K25" s="279">
        <v>75</v>
      </c>
      <c r="L25" s="86" t="s">
        <v>32</v>
      </c>
      <c r="M25" s="233"/>
      <c r="N25" s="181"/>
      <c r="O25" s="236"/>
    </row>
    <row r="26" spans="1:18" ht="15" customHeight="1">
      <c r="A26" s="105">
        <v>2010</v>
      </c>
      <c r="B26" s="278"/>
      <c r="C26" s="74"/>
      <c r="D26" s="279"/>
      <c r="E26" s="279"/>
      <c r="F26" s="279"/>
      <c r="G26" s="279"/>
      <c r="H26" s="279"/>
      <c r="I26" s="279"/>
      <c r="J26" s="279"/>
      <c r="K26" s="279"/>
      <c r="L26" s="86"/>
      <c r="M26" s="233"/>
      <c r="N26" s="238"/>
      <c r="O26" s="236"/>
    </row>
    <row r="27" spans="1:18" ht="15" customHeight="1">
      <c r="A27" s="106" t="s">
        <v>19</v>
      </c>
      <c r="B27" s="278">
        <v>8437.8403333333354</v>
      </c>
      <c r="C27" s="74">
        <v>7211.8270000000002</v>
      </c>
      <c r="D27" s="280">
        <v>821.33333333333337</v>
      </c>
      <c r="E27" s="280">
        <v>84.108333333333334</v>
      </c>
      <c r="F27" s="280">
        <v>55.211666666666666</v>
      </c>
      <c r="G27" s="280">
        <v>111.15033333333332</v>
      </c>
      <c r="H27" s="280">
        <v>29.709666666666667</v>
      </c>
      <c r="I27" s="280">
        <v>31</v>
      </c>
      <c r="J27" s="280">
        <v>18.5</v>
      </c>
      <c r="K27" s="280">
        <v>75</v>
      </c>
      <c r="L27" s="86" t="s">
        <v>32</v>
      </c>
      <c r="M27" s="233"/>
      <c r="N27" s="181"/>
      <c r="O27" s="236"/>
    </row>
    <row r="28" spans="1:18" ht="15" customHeight="1">
      <c r="A28" s="106" t="s">
        <v>20</v>
      </c>
      <c r="B28" s="278">
        <v>8300.8649999999998</v>
      </c>
      <c r="C28" s="74">
        <v>7072.8649999999998</v>
      </c>
      <c r="D28" s="280">
        <v>825</v>
      </c>
      <c r="E28" s="280">
        <v>83</v>
      </c>
      <c r="F28" s="280">
        <v>55</v>
      </c>
      <c r="G28" s="280">
        <v>110</v>
      </c>
      <c r="H28" s="280">
        <v>30</v>
      </c>
      <c r="I28" s="280">
        <v>31</v>
      </c>
      <c r="J28" s="280">
        <v>19</v>
      </c>
      <c r="K28" s="280">
        <v>75</v>
      </c>
      <c r="L28" s="86" t="s">
        <v>32</v>
      </c>
      <c r="M28" s="233"/>
      <c r="N28" s="181"/>
      <c r="O28" s="236"/>
    </row>
    <row r="29" spans="1:18" ht="15" customHeight="1">
      <c r="A29" s="106" t="s">
        <v>21</v>
      </c>
      <c r="B29" s="278">
        <v>8433.8670000000002</v>
      </c>
      <c r="C29" s="74">
        <v>7209.8670000000002</v>
      </c>
      <c r="D29" s="280">
        <v>822</v>
      </c>
      <c r="E29" s="280">
        <v>82</v>
      </c>
      <c r="F29" s="280">
        <v>55</v>
      </c>
      <c r="G29" s="280">
        <v>110</v>
      </c>
      <c r="H29" s="280">
        <v>30</v>
      </c>
      <c r="I29" s="280">
        <v>31</v>
      </c>
      <c r="J29" s="280">
        <v>19</v>
      </c>
      <c r="K29" s="280">
        <v>75</v>
      </c>
      <c r="L29" s="86" t="s">
        <v>32</v>
      </c>
      <c r="M29" s="233"/>
      <c r="N29" s="181"/>
      <c r="O29" s="236"/>
    </row>
    <row r="30" spans="1:18" ht="15" customHeight="1">
      <c r="A30" s="106" t="s">
        <v>22</v>
      </c>
      <c r="B30" s="278">
        <v>8559.3880000000008</v>
      </c>
      <c r="C30" s="74">
        <v>7333.3880000000008</v>
      </c>
      <c r="D30" s="280">
        <v>823</v>
      </c>
      <c r="E30" s="280">
        <v>83</v>
      </c>
      <c r="F30" s="280">
        <v>55</v>
      </c>
      <c r="G30" s="280">
        <v>110</v>
      </c>
      <c r="H30" s="280">
        <v>30</v>
      </c>
      <c r="I30" s="280">
        <v>31</v>
      </c>
      <c r="J30" s="280">
        <v>19</v>
      </c>
      <c r="K30" s="280">
        <v>75</v>
      </c>
      <c r="L30" s="86" t="s">
        <v>32</v>
      </c>
      <c r="M30" s="233"/>
      <c r="N30" s="181"/>
      <c r="O30" s="236"/>
    </row>
    <row r="31" spans="1:18" ht="15" customHeight="1">
      <c r="A31" s="105">
        <v>2011</v>
      </c>
      <c r="B31" s="278"/>
      <c r="C31" s="74"/>
      <c r="D31" s="280"/>
      <c r="E31" s="280"/>
      <c r="F31" s="280"/>
      <c r="G31" s="280"/>
      <c r="H31" s="280"/>
      <c r="I31" s="280"/>
      <c r="J31" s="280"/>
      <c r="K31" s="280"/>
      <c r="L31" s="86"/>
      <c r="M31" s="233"/>
      <c r="N31" s="181"/>
      <c r="O31" s="143"/>
    </row>
    <row r="32" spans="1:18" ht="15" customHeight="1">
      <c r="A32" s="106" t="s">
        <v>19</v>
      </c>
      <c r="B32" s="278">
        <v>8517.7589761904746</v>
      </c>
      <c r="C32" s="87">
        <v>7291.5219999999999</v>
      </c>
      <c r="D32" s="280">
        <v>821.90476190476181</v>
      </c>
      <c r="E32" s="280">
        <v>83.006047619047621</v>
      </c>
      <c r="F32" s="280">
        <v>55.26380952380952</v>
      </c>
      <c r="G32" s="280">
        <v>111.64761904761905</v>
      </c>
      <c r="H32" s="280">
        <v>29.77188095238095</v>
      </c>
      <c r="I32" s="280">
        <v>31</v>
      </c>
      <c r="J32" s="280">
        <v>18.642857142857142</v>
      </c>
      <c r="K32" s="280">
        <v>75</v>
      </c>
      <c r="L32" s="86" t="s">
        <v>32</v>
      </c>
      <c r="M32" s="181"/>
      <c r="N32" s="181"/>
      <c r="O32" s="143"/>
    </row>
    <row r="33" spans="1:15" ht="15" customHeight="1">
      <c r="A33" s="106" t="s">
        <v>20</v>
      </c>
      <c r="B33" s="278">
        <v>8256.1496904761916</v>
      </c>
      <c r="C33" s="87">
        <v>7035.1139999999996</v>
      </c>
      <c r="D33" s="280">
        <v>823</v>
      </c>
      <c r="E33" s="280">
        <v>82</v>
      </c>
      <c r="F33" s="280">
        <v>55.26380952380952</v>
      </c>
      <c r="G33" s="280">
        <v>110</v>
      </c>
      <c r="H33" s="280">
        <v>29.77188095238095</v>
      </c>
      <c r="I33" s="280">
        <v>31</v>
      </c>
      <c r="J33" s="280">
        <v>15</v>
      </c>
      <c r="K33" s="280">
        <v>75</v>
      </c>
      <c r="L33" s="86" t="s">
        <v>32</v>
      </c>
      <c r="M33" s="181"/>
      <c r="N33" s="181"/>
      <c r="O33" s="143"/>
    </row>
    <row r="34" spans="1:15" ht="15" customHeight="1">
      <c r="A34" s="106" t="s">
        <v>21</v>
      </c>
      <c r="B34" s="278">
        <v>8340.778864285714</v>
      </c>
      <c r="C34" s="87">
        <v>7117.4</v>
      </c>
      <c r="D34" s="280">
        <v>822.12380952380954</v>
      </c>
      <c r="E34" s="280">
        <v>82.904838095238091</v>
      </c>
      <c r="F34" s="280">
        <v>55.237428571428566</v>
      </c>
      <c r="G34" s="280">
        <v>111.31809523809525</v>
      </c>
      <c r="H34" s="280">
        <v>29.794692857142859</v>
      </c>
      <c r="I34" s="280">
        <v>31</v>
      </c>
      <c r="J34" s="280">
        <v>16</v>
      </c>
      <c r="K34" s="280">
        <v>75</v>
      </c>
      <c r="L34" s="86" t="s">
        <v>32</v>
      </c>
      <c r="M34" s="181"/>
      <c r="N34" s="181"/>
      <c r="O34" s="143"/>
    </row>
    <row r="35" spans="1:15" ht="15" customHeight="1">
      <c r="A35" s="106" t="s">
        <v>22</v>
      </c>
      <c r="B35" s="278">
        <v>8473.899864285715</v>
      </c>
      <c r="C35" s="87">
        <v>7250.5209999999997</v>
      </c>
      <c r="D35" s="280">
        <v>822.12380952380954</v>
      </c>
      <c r="E35" s="280">
        <v>82.904838095238105</v>
      </c>
      <c r="F35" s="280">
        <v>55.237428571428566</v>
      </c>
      <c r="G35" s="280">
        <v>111.31809523809525</v>
      </c>
      <c r="H35" s="280">
        <v>29.794692857142863</v>
      </c>
      <c r="I35" s="280">
        <v>31</v>
      </c>
      <c r="J35" s="280">
        <v>16</v>
      </c>
      <c r="K35" s="280">
        <v>75</v>
      </c>
      <c r="L35" s="86" t="s">
        <v>32</v>
      </c>
      <c r="M35" s="181"/>
      <c r="N35" s="181"/>
      <c r="O35" s="143"/>
    </row>
    <row r="36" spans="1:15" ht="15" customHeight="1">
      <c r="A36" s="105">
        <v>2012</v>
      </c>
      <c r="B36" s="278"/>
      <c r="C36" s="87"/>
      <c r="D36" s="280"/>
      <c r="E36" s="280"/>
      <c r="F36" s="280"/>
      <c r="G36" s="280"/>
      <c r="H36" s="280"/>
      <c r="I36" s="280"/>
      <c r="J36" s="280"/>
      <c r="K36" s="280"/>
      <c r="L36" s="86"/>
      <c r="M36" s="181"/>
      <c r="N36" s="181"/>
      <c r="O36" s="143"/>
    </row>
    <row r="37" spans="1:15" ht="15" customHeight="1">
      <c r="A37" s="106" t="s">
        <v>19</v>
      </c>
      <c r="B37" s="278">
        <v>8372.6352621428559</v>
      </c>
      <c r="C37" s="87">
        <v>7078.1989999999987</v>
      </c>
      <c r="D37" s="280">
        <v>872</v>
      </c>
      <c r="E37" s="280">
        <v>84</v>
      </c>
      <c r="F37" s="280">
        <v>59</v>
      </c>
      <c r="G37" s="280">
        <v>120</v>
      </c>
      <c r="H37" s="280">
        <v>30.436262142857146</v>
      </c>
      <c r="I37" s="280">
        <v>31</v>
      </c>
      <c r="J37" s="280">
        <v>15</v>
      </c>
      <c r="K37" s="280">
        <v>83</v>
      </c>
      <c r="L37" s="86" t="s">
        <v>32</v>
      </c>
      <c r="M37" s="181"/>
      <c r="N37" s="181"/>
      <c r="O37" s="143"/>
    </row>
    <row r="38" spans="1:15" ht="15" customHeight="1">
      <c r="A38" s="106" t="s">
        <v>20</v>
      </c>
      <c r="B38" s="278">
        <v>8169.4362621428572</v>
      </c>
      <c r="C38" s="87">
        <v>6884</v>
      </c>
      <c r="D38" s="280">
        <v>850</v>
      </c>
      <c r="E38" s="280">
        <v>91</v>
      </c>
      <c r="F38" s="280">
        <v>55</v>
      </c>
      <c r="G38" s="280">
        <v>114</v>
      </c>
      <c r="H38" s="280">
        <v>30.436262142857146</v>
      </c>
      <c r="I38" s="280">
        <v>31</v>
      </c>
      <c r="J38" s="280">
        <v>18</v>
      </c>
      <c r="K38" s="280">
        <v>96</v>
      </c>
      <c r="L38" s="86" t="s">
        <v>32</v>
      </c>
      <c r="M38" s="181"/>
      <c r="N38" s="181"/>
      <c r="O38" s="143"/>
    </row>
    <row r="39" spans="1:15" ht="15" customHeight="1">
      <c r="A39" s="106" t="s">
        <v>50</v>
      </c>
      <c r="B39" s="278">
        <v>7917</v>
      </c>
      <c r="C39" s="87">
        <v>6673</v>
      </c>
      <c r="D39" s="281">
        <v>832</v>
      </c>
      <c r="E39" s="281">
        <v>91</v>
      </c>
      <c r="F39" s="281">
        <v>43</v>
      </c>
      <c r="G39" s="281">
        <v>114</v>
      </c>
      <c r="H39" s="281">
        <v>23</v>
      </c>
      <c r="I39" s="281">
        <v>31</v>
      </c>
      <c r="J39" s="280">
        <v>15</v>
      </c>
      <c r="K39" s="281">
        <v>95</v>
      </c>
      <c r="L39" s="86" t="s">
        <v>32</v>
      </c>
      <c r="M39" s="181"/>
      <c r="N39" s="181"/>
      <c r="O39" s="143"/>
    </row>
    <row r="40" spans="1:15" ht="15" customHeight="1">
      <c r="A40" s="106" t="s">
        <v>51</v>
      </c>
      <c r="B40" s="278">
        <v>8440</v>
      </c>
      <c r="C40" s="87">
        <v>7062</v>
      </c>
      <c r="D40" s="281">
        <v>944</v>
      </c>
      <c r="E40" s="281">
        <v>103</v>
      </c>
      <c r="F40" s="281">
        <v>43</v>
      </c>
      <c r="G40" s="281">
        <v>114</v>
      </c>
      <c r="H40" s="281">
        <v>26</v>
      </c>
      <c r="I40" s="281">
        <v>31</v>
      </c>
      <c r="J40" s="281">
        <v>18</v>
      </c>
      <c r="K40" s="281">
        <v>99</v>
      </c>
      <c r="L40" s="86" t="s">
        <v>32</v>
      </c>
      <c r="M40" s="181"/>
      <c r="N40" s="181"/>
      <c r="O40" s="143"/>
    </row>
    <row r="41" spans="1:15" ht="15" customHeight="1">
      <c r="A41" s="105">
        <v>2013</v>
      </c>
      <c r="B41" s="278"/>
      <c r="C41" s="87"/>
      <c r="D41" s="281"/>
      <c r="E41" s="281"/>
      <c r="F41" s="281"/>
      <c r="G41" s="281"/>
      <c r="H41" s="281"/>
      <c r="I41" s="281"/>
      <c r="J41" s="281"/>
      <c r="K41" s="281"/>
      <c r="L41" s="86"/>
      <c r="M41" s="181"/>
      <c r="N41" s="181"/>
      <c r="O41" s="143"/>
    </row>
    <row r="42" spans="1:15" ht="15" customHeight="1">
      <c r="A42" s="106" t="s">
        <v>117</v>
      </c>
      <c r="B42" s="278">
        <v>8164</v>
      </c>
      <c r="C42" s="87">
        <v>6807</v>
      </c>
      <c r="D42" s="281">
        <v>935</v>
      </c>
      <c r="E42" s="281">
        <v>102</v>
      </c>
      <c r="F42" s="281">
        <v>55</v>
      </c>
      <c r="G42" s="281">
        <v>117</v>
      </c>
      <c r="H42" s="281">
        <v>23</v>
      </c>
      <c r="I42" s="281">
        <v>31</v>
      </c>
      <c r="J42" s="281">
        <v>17</v>
      </c>
      <c r="K42" s="281">
        <v>68</v>
      </c>
      <c r="L42" s="86">
        <v>9</v>
      </c>
      <c r="M42" s="181"/>
      <c r="N42" s="181"/>
      <c r="O42" s="143"/>
    </row>
    <row r="43" spans="1:15" ht="15" customHeight="1">
      <c r="A43" s="106" t="s">
        <v>118</v>
      </c>
      <c r="B43" s="278">
        <v>8162</v>
      </c>
      <c r="C43" s="87">
        <v>6834</v>
      </c>
      <c r="D43" s="281">
        <v>923</v>
      </c>
      <c r="E43" s="281">
        <v>95</v>
      </c>
      <c r="F43" s="281">
        <v>52</v>
      </c>
      <c r="G43" s="281">
        <v>109</v>
      </c>
      <c r="H43" s="281">
        <v>23</v>
      </c>
      <c r="I43" s="281">
        <v>31</v>
      </c>
      <c r="J43" s="281">
        <v>16</v>
      </c>
      <c r="K43" s="281">
        <v>70</v>
      </c>
      <c r="L43" s="86">
        <v>9</v>
      </c>
      <c r="M43" s="181"/>
      <c r="N43" s="181"/>
      <c r="O43" s="143"/>
    </row>
    <row r="44" spans="1:15" ht="15" customHeight="1">
      <c r="A44" s="106" t="s">
        <v>119</v>
      </c>
      <c r="B44" s="291">
        <v>7779.5</v>
      </c>
      <c r="C44" s="87">
        <v>6481</v>
      </c>
      <c r="D44" s="281">
        <v>885</v>
      </c>
      <c r="E44" s="281">
        <v>98.5</v>
      </c>
      <c r="F44" s="281">
        <v>53</v>
      </c>
      <c r="G44" s="281">
        <v>117</v>
      </c>
      <c r="H44" s="281">
        <v>23</v>
      </c>
      <c r="I44" s="281">
        <v>31</v>
      </c>
      <c r="J44" s="281">
        <v>17</v>
      </c>
      <c r="K44" s="281">
        <v>62</v>
      </c>
      <c r="L44" s="86">
        <v>12</v>
      </c>
      <c r="M44" s="181"/>
      <c r="N44" s="181"/>
      <c r="O44" s="143"/>
    </row>
    <row r="45" spans="1:15" ht="15" customHeight="1">
      <c r="A45" s="106" t="s">
        <v>121</v>
      </c>
      <c r="B45" s="291">
        <v>8410</v>
      </c>
      <c r="C45" s="87">
        <v>7062</v>
      </c>
      <c r="D45" s="281">
        <v>936</v>
      </c>
      <c r="E45" s="281">
        <v>95</v>
      </c>
      <c r="F45" s="281">
        <v>55</v>
      </c>
      <c r="G45" s="281">
        <v>121</v>
      </c>
      <c r="H45" s="281">
        <v>23</v>
      </c>
      <c r="I45" s="281">
        <v>31</v>
      </c>
      <c r="J45" s="281">
        <v>14</v>
      </c>
      <c r="K45" s="281">
        <v>64</v>
      </c>
      <c r="L45" s="86">
        <v>9</v>
      </c>
      <c r="M45" s="181"/>
      <c r="N45" s="181"/>
      <c r="O45" s="143"/>
    </row>
    <row r="46" spans="1:15" ht="15" customHeight="1">
      <c r="A46" s="292">
        <v>2014</v>
      </c>
      <c r="B46" s="291"/>
      <c r="C46" s="87"/>
      <c r="D46" s="281"/>
      <c r="E46" s="281"/>
      <c r="F46" s="281"/>
      <c r="G46" s="281"/>
      <c r="H46" s="281"/>
      <c r="I46" s="281"/>
      <c r="J46" s="281"/>
      <c r="K46" s="281"/>
      <c r="L46" s="86"/>
      <c r="M46" s="181"/>
      <c r="N46" s="181"/>
      <c r="O46" s="143"/>
    </row>
    <row r="47" spans="1:15" ht="15" customHeight="1">
      <c r="A47" s="106" t="s">
        <v>117</v>
      </c>
      <c r="B47" s="291">
        <v>8371</v>
      </c>
      <c r="C47" s="87">
        <v>7016</v>
      </c>
      <c r="D47" s="281">
        <v>935</v>
      </c>
      <c r="E47" s="281">
        <v>116</v>
      </c>
      <c r="F47" s="281">
        <v>57</v>
      </c>
      <c r="G47" s="281">
        <v>106</v>
      </c>
      <c r="H47" s="281">
        <v>23</v>
      </c>
      <c r="I47" s="281">
        <v>31</v>
      </c>
      <c r="J47" s="281">
        <v>16</v>
      </c>
      <c r="K47" s="281">
        <v>60</v>
      </c>
      <c r="L47" s="86">
        <v>11</v>
      </c>
      <c r="M47" s="181"/>
      <c r="N47" s="181"/>
      <c r="O47" s="143"/>
    </row>
    <row r="48" spans="1:15" ht="15" customHeight="1">
      <c r="A48" s="106" t="s">
        <v>118</v>
      </c>
      <c r="B48" s="291">
        <v>8034</v>
      </c>
      <c r="C48" s="87">
        <v>6743</v>
      </c>
      <c r="D48" s="281">
        <v>889</v>
      </c>
      <c r="E48" s="281">
        <v>102</v>
      </c>
      <c r="F48" s="281">
        <v>56</v>
      </c>
      <c r="G48" s="281">
        <v>114</v>
      </c>
      <c r="H48" s="281">
        <v>23</v>
      </c>
      <c r="I48" s="281">
        <v>13</v>
      </c>
      <c r="J48" s="281">
        <v>18</v>
      </c>
      <c r="K48" s="281">
        <v>64</v>
      </c>
      <c r="L48" s="86">
        <v>12</v>
      </c>
      <c r="M48" s="181"/>
      <c r="N48" s="181"/>
      <c r="O48" s="143"/>
    </row>
    <row r="49" spans="1:15" ht="15" customHeight="1">
      <c r="A49" s="106" t="s">
        <v>119</v>
      </c>
      <c r="B49" s="291">
        <v>7701</v>
      </c>
      <c r="C49" s="87">
        <v>6414</v>
      </c>
      <c r="D49" s="281">
        <v>876</v>
      </c>
      <c r="E49" s="281">
        <v>96</v>
      </c>
      <c r="F49" s="281">
        <v>63</v>
      </c>
      <c r="G49" s="281">
        <v>111</v>
      </c>
      <c r="H49" s="281">
        <v>25</v>
      </c>
      <c r="I49" s="281">
        <v>15</v>
      </c>
      <c r="J49" s="281">
        <v>17</v>
      </c>
      <c r="K49" s="281">
        <v>74</v>
      </c>
      <c r="L49" s="86">
        <v>10</v>
      </c>
      <c r="M49" s="181"/>
      <c r="N49" s="181"/>
      <c r="O49" s="143"/>
    </row>
    <row r="50" spans="1:15" ht="15" customHeight="1">
      <c r="A50" s="106" t="s">
        <v>121</v>
      </c>
      <c r="B50" s="291">
        <v>7677.1428571428569</v>
      </c>
      <c r="C50" s="87">
        <v>6306</v>
      </c>
      <c r="D50" s="281">
        <v>935</v>
      </c>
      <c r="E50" s="281">
        <v>100</v>
      </c>
      <c r="F50" s="281">
        <v>78</v>
      </c>
      <c r="G50" s="281">
        <v>114</v>
      </c>
      <c r="H50" s="281">
        <v>24</v>
      </c>
      <c r="I50" s="281">
        <v>14</v>
      </c>
      <c r="J50" s="281">
        <v>14</v>
      </c>
      <c r="K50" s="281">
        <v>70</v>
      </c>
      <c r="L50" s="86">
        <v>10</v>
      </c>
      <c r="M50" s="181"/>
      <c r="N50" s="181"/>
      <c r="O50" s="143"/>
    </row>
    <row r="51" spans="1:15" ht="15" customHeight="1">
      <c r="A51" s="292">
        <v>2015</v>
      </c>
      <c r="B51" s="291"/>
      <c r="C51" s="87"/>
      <c r="D51" s="281"/>
      <c r="E51" s="281"/>
      <c r="F51" s="281"/>
      <c r="G51" s="281"/>
      <c r="H51" s="281"/>
      <c r="I51" s="281"/>
      <c r="J51" s="281"/>
      <c r="K51" s="281"/>
      <c r="L51" s="86"/>
      <c r="M51" s="181"/>
      <c r="N51" s="181"/>
      <c r="O51" s="143"/>
    </row>
    <row r="52" spans="1:15" ht="15" customHeight="1">
      <c r="A52" s="106" t="s">
        <v>126</v>
      </c>
      <c r="B52" s="291">
        <v>7950</v>
      </c>
      <c r="C52" s="87">
        <v>6556</v>
      </c>
      <c r="D52" s="281">
        <v>985</v>
      </c>
      <c r="E52" s="281">
        <v>97</v>
      </c>
      <c r="F52" s="281">
        <v>62</v>
      </c>
      <c r="G52" s="281">
        <v>115</v>
      </c>
      <c r="H52" s="281">
        <v>20</v>
      </c>
      <c r="I52" s="281">
        <v>18.25</v>
      </c>
      <c r="J52" s="281">
        <v>16.25</v>
      </c>
      <c r="K52" s="281">
        <v>67</v>
      </c>
      <c r="L52" s="86">
        <v>13</v>
      </c>
      <c r="M52" s="181"/>
      <c r="N52" s="181"/>
      <c r="O52" s="143"/>
    </row>
    <row r="53" spans="1:15" ht="15" customHeight="1">
      <c r="A53" s="106" t="s">
        <v>127</v>
      </c>
      <c r="B53" s="291">
        <v>7430</v>
      </c>
      <c r="C53" s="87">
        <v>6132</v>
      </c>
      <c r="D53" s="281">
        <v>898</v>
      </c>
      <c r="E53" s="281">
        <v>96</v>
      </c>
      <c r="F53" s="281">
        <v>66</v>
      </c>
      <c r="G53" s="281">
        <v>108</v>
      </c>
      <c r="H53" s="281">
        <v>24</v>
      </c>
      <c r="I53" s="281">
        <v>15.75</v>
      </c>
      <c r="J53" s="281">
        <v>20</v>
      </c>
      <c r="K53" s="281">
        <v>56</v>
      </c>
      <c r="L53" s="86">
        <v>14</v>
      </c>
      <c r="M53" s="181"/>
      <c r="N53" s="181"/>
      <c r="O53" s="143"/>
    </row>
    <row r="54" spans="1:15" ht="15" customHeight="1">
      <c r="A54" s="106" t="s">
        <v>128</v>
      </c>
      <c r="B54" s="291">
        <v>6607</v>
      </c>
      <c r="C54" s="87">
        <v>5374</v>
      </c>
      <c r="D54" s="281">
        <v>845</v>
      </c>
      <c r="E54" s="281">
        <v>97.25</v>
      </c>
      <c r="F54" s="281">
        <v>56</v>
      </c>
      <c r="G54" s="281">
        <v>113</v>
      </c>
      <c r="H54" s="281">
        <v>22</v>
      </c>
      <c r="I54" s="281">
        <v>15.75</v>
      </c>
      <c r="J54" s="281">
        <v>16.8125</v>
      </c>
      <c r="K54" s="281">
        <v>56</v>
      </c>
      <c r="L54" s="86">
        <v>11</v>
      </c>
      <c r="M54" s="181"/>
      <c r="N54" s="181"/>
      <c r="O54" s="143"/>
    </row>
    <row r="55" spans="1:15" ht="15" customHeight="1">
      <c r="A55" s="106" t="s">
        <v>121</v>
      </c>
      <c r="B55" s="291">
        <v>7405</v>
      </c>
      <c r="C55" s="87">
        <v>6056</v>
      </c>
      <c r="D55" s="281">
        <v>903</v>
      </c>
      <c r="E55" s="281">
        <v>93</v>
      </c>
      <c r="F55" s="281">
        <v>60</v>
      </c>
      <c r="G55" s="281">
        <v>122</v>
      </c>
      <c r="H55" s="281">
        <v>23</v>
      </c>
      <c r="I55" s="281">
        <v>40</v>
      </c>
      <c r="J55" s="281">
        <v>24</v>
      </c>
      <c r="K55" s="281">
        <v>73</v>
      </c>
      <c r="L55" s="86">
        <v>11</v>
      </c>
      <c r="M55" s="181"/>
      <c r="N55" s="181"/>
      <c r="O55" s="143"/>
    </row>
    <row r="56" spans="1:15" ht="15" customHeight="1">
      <c r="A56" s="292">
        <v>2016</v>
      </c>
      <c r="B56" s="291"/>
      <c r="C56" s="87"/>
      <c r="D56" s="281"/>
      <c r="E56" s="281"/>
      <c r="F56" s="281"/>
      <c r="G56" s="281"/>
      <c r="H56" s="281"/>
      <c r="I56" s="281"/>
      <c r="J56" s="281"/>
      <c r="K56" s="281"/>
      <c r="L56" s="86"/>
      <c r="M56" s="181"/>
      <c r="N56" s="181"/>
      <c r="O56" s="143"/>
    </row>
    <row r="57" spans="1:15" ht="15" customHeight="1">
      <c r="A57" s="106" t="s">
        <v>126</v>
      </c>
      <c r="B57" s="291">
        <v>7702</v>
      </c>
      <c r="C57" s="87">
        <v>6304</v>
      </c>
      <c r="D57" s="281">
        <v>968</v>
      </c>
      <c r="E57" s="281">
        <v>99</v>
      </c>
      <c r="F57" s="281">
        <v>58</v>
      </c>
      <c r="G57" s="281">
        <v>124</v>
      </c>
      <c r="H57" s="281">
        <v>22</v>
      </c>
      <c r="I57" s="281">
        <v>31</v>
      </c>
      <c r="J57" s="281">
        <v>22</v>
      </c>
      <c r="K57" s="281">
        <v>63</v>
      </c>
      <c r="L57" s="86">
        <v>11</v>
      </c>
      <c r="M57" s="181"/>
      <c r="N57" s="181"/>
      <c r="O57" s="143"/>
    </row>
    <row r="58" spans="1:15" ht="15" customHeight="1">
      <c r="A58" s="106" t="s">
        <v>127</v>
      </c>
      <c r="B58" s="293">
        <f t="shared" ref="B58" si="0">SUM(C58:L58)</f>
        <v>8156</v>
      </c>
      <c r="C58" s="211">
        <v>6827</v>
      </c>
      <c r="D58" s="294">
        <v>907</v>
      </c>
      <c r="E58" s="294">
        <v>94</v>
      </c>
      <c r="F58" s="294">
        <v>55</v>
      </c>
      <c r="G58" s="294">
        <v>112</v>
      </c>
      <c r="H58" s="294">
        <v>22</v>
      </c>
      <c r="I58" s="294">
        <v>41</v>
      </c>
      <c r="J58" s="294">
        <v>22</v>
      </c>
      <c r="K58" s="294">
        <v>65</v>
      </c>
      <c r="L58" s="86">
        <v>11</v>
      </c>
      <c r="M58" s="181"/>
      <c r="N58" s="181"/>
      <c r="O58" s="143"/>
    </row>
    <row r="59" spans="1:15" ht="15" customHeight="1">
      <c r="A59" s="106" t="s">
        <v>128</v>
      </c>
      <c r="B59" s="211">
        <v>8425</v>
      </c>
      <c r="C59" s="211">
        <v>7066</v>
      </c>
      <c r="D59" s="294">
        <v>909</v>
      </c>
      <c r="E59" s="294">
        <v>117</v>
      </c>
      <c r="F59" s="294">
        <v>55</v>
      </c>
      <c r="G59" s="294">
        <v>117</v>
      </c>
      <c r="H59" s="294">
        <v>22</v>
      </c>
      <c r="I59" s="294">
        <v>36</v>
      </c>
      <c r="J59" s="294">
        <v>24</v>
      </c>
      <c r="K59" s="294">
        <v>68</v>
      </c>
      <c r="L59" s="86">
        <v>11</v>
      </c>
      <c r="M59" s="181"/>
      <c r="N59" s="181"/>
      <c r="O59" s="143"/>
    </row>
    <row r="60" spans="1:15" ht="15" customHeight="1">
      <c r="A60" s="106" t="s">
        <v>132</v>
      </c>
      <c r="B60" s="211">
        <v>8965.3333333333339</v>
      </c>
      <c r="C60" s="211">
        <v>7553</v>
      </c>
      <c r="D60" s="294">
        <v>970</v>
      </c>
      <c r="E60" s="294">
        <v>103.33333333333333</v>
      </c>
      <c r="F60" s="294">
        <v>60</v>
      </c>
      <c r="G60" s="294">
        <v>122</v>
      </c>
      <c r="H60" s="294">
        <v>22</v>
      </c>
      <c r="I60" s="294">
        <v>35</v>
      </c>
      <c r="J60" s="294">
        <v>33</v>
      </c>
      <c r="K60" s="294">
        <v>56</v>
      </c>
      <c r="L60" s="86"/>
      <c r="M60" s="181"/>
      <c r="N60" s="181"/>
      <c r="O60" s="143"/>
    </row>
    <row r="61" spans="1:15" ht="3.75" customHeight="1">
      <c r="A61" s="206"/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3"/>
      <c r="M61" s="181"/>
      <c r="N61" s="181"/>
      <c r="O61" s="143"/>
    </row>
    <row r="62" spans="1:15" ht="13.5" customHeight="1">
      <c r="A62" s="42" t="s">
        <v>23</v>
      </c>
      <c r="B62" s="37" t="s">
        <v>112</v>
      </c>
      <c r="C62" s="12"/>
      <c r="D62" s="12"/>
      <c r="E62" s="12"/>
      <c r="I62" s="175"/>
      <c r="J62" s="175"/>
      <c r="K62" s="23"/>
      <c r="L62" s="23"/>
      <c r="M62" s="181"/>
      <c r="N62" s="181"/>
      <c r="O62" s="143"/>
    </row>
    <row r="63" spans="1:15" ht="13.5" customHeight="1">
      <c r="A63" s="276" t="s">
        <v>124</v>
      </c>
      <c r="B63" s="37" t="s">
        <v>116</v>
      </c>
      <c r="C63" s="97"/>
      <c r="D63" s="97"/>
      <c r="E63" s="97"/>
      <c r="F63" s="97"/>
      <c r="G63" s="97"/>
      <c r="H63" s="97"/>
      <c r="I63" s="97"/>
      <c r="K63" s="175"/>
      <c r="L63" s="23"/>
      <c r="M63" s="181"/>
      <c r="N63" s="181"/>
      <c r="O63" s="143"/>
    </row>
    <row r="64" spans="1:15" ht="13.5">
      <c r="A64" s="276" t="s">
        <v>122</v>
      </c>
      <c r="B64" s="37" t="s">
        <v>123</v>
      </c>
      <c r="L64" s="75"/>
      <c r="M64" s="2"/>
      <c r="N64" s="2"/>
      <c r="O64" s="143"/>
    </row>
    <row r="65" spans="1:15" ht="13.5">
      <c r="J65" s="97"/>
      <c r="K65" s="97"/>
      <c r="L65" s="75"/>
      <c r="M65" s="2"/>
      <c r="N65" s="2"/>
      <c r="O65" s="143"/>
    </row>
    <row r="66" spans="1:15" ht="15" customHeight="1">
      <c r="A66" s="12"/>
      <c r="B66" s="200"/>
      <c r="C66" s="148"/>
      <c r="D66" s="148"/>
      <c r="E66" s="148"/>
      <c r="F66" s="148"/>
      <c r="G66" s="148"/>
      <c r="H66" s="148"/>
      <c r="I66" s="170"/>
      <c r="J66" s="148"/>
      <c r="K66" s="148"/>
      <c r="M66" s="115"/>
      <c r="N66" s="115"/>
    </row>
    <row r="67" spans="1:15" ht="13.5">
      <c r="B67" s="91"/>
      <c r="C67" s="173"/>
      <c r="D67" s="153"/>
      <c r="E67" s="153"/>
      <c r="F67" s="153"/>
      <c r="G67" s="153"/>
      <c r="H67" s="167"/>
      <c r="I67" s="170"/>
      <c r="J67" s="153"/>
      <c r="K67" s="153"/>
      <c r="L67" s="171"/>
    </row>
    <row r="68" spans="1:15" ht="13.5">
      <c r="B68" s="174"/>
      <c r="C68" s="153"/>
      <c r="D68" s="153"/>
      <c r="E68" s="153"/>
      <c r="F68" s="153"/>
      <c r="G68" s="153"/>
      <c r="H68" s="167"/>
      <c r="I68" s="170"/>
      <c r="J68" s="153"/>
      <c r="K68" s="153"/>
      <c r="L68" s="172"/>
    </row>
    <row r="69" spans="1:15" ht="13.5">
      <c r="B69" s="150"/>
      <c r="C69" s="97"/>
      <c r="D69" s="97"/>
      <c r="E69" s="153"/>
      <c r="F69" s="97"/>
      <c r="G69" s="97"/>
      <c r="H69" s="98"/>
      <c r="I69" s="97"/>
      <c r="J69" s="97"/>
      <c r="K69" s="169"/>
      <c r="L69" s="154"/>
    </row>
    <row r="70" spans="1:15" ht="13.5">
      <c r="B70" s="78"/>
      <c r="H70" s="98"/>
      <c r="I70" s="144"/>
      <c r="K70" s="169"/>
    </row>
    <row r="71" spans="1:15" ht="13.5">
      <c r="B71" s="85"/>
    </row>
    <row r="72" spans="1:15" ht="13.5">
      <c r="B72" s="78"/>
    </row>
    <row r="78" spans="1:15" ht="12.75" customHeight="1"/>
  </sheetData>
  <mergeCells count="1">
    <mergeCell ref="B4:L4"/>
  </mergeCells>
  <phoneticPr fontId="15" type="noConversion"/>
  <pageMargins left="0.78740157480314965" right="0" top="0.55118110236220474" bottom="0.19685039370078741" header="0.51181102362204722" footer="0.51181102362204722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</sheetPr>
  <dimension ref="A1:O184"/>
  <sheetViews>
    <sheetView showGridLines="0" zoomScaleNormal="100" zoomScaleSheetLayoutView="100" workbookViewId="0">
      <pane ySplit="6" topLeftCell="A31" activePane="bottomLeft" state="frozen"/>
      <selection activeCell="K45" sqref="K45"/>
      <selection pane="bottomLeft" activeCell="A65" sqref="A65"/>
    </sheetView>
  </sheetViews>
  <sheetFormatPr defaultRowHeight="12.75"/>
  <cols>
    <col min="1" max="1" width="8.140625" style="12" customWidth="1"/>
    <col min="2" max="2" width="6.5703125" style="12" customWidth="1"/>
    <col min="3" max="3" width="9" style="12" customWidth="1"/>
    <col min="4" max="4" width="7" style="12" customWidth="1"/>
    <col min="5" max="5" width="6" style="12" customWidth="1"/>
    <col min="6" max="6" width="7" style="12" customWidth="1"/>
    <col min="7" max="7" width="6.7109375" style="12" customWidth="1"/>
    <col min="8" max="8" width="8" style="12" customWidth="1"/>
    <col min="9" max="9" width="5.140625" style="12" bestFit="1" customWidth="1"/>
    <col min="10" max="10" width="1" style="89" customWidth="1"/>
  </cols>
  <sheetData>
    <row r="1" spans="1:12" ht="18.75">
      <c r="A1" s="56" t="s">
        <v>109</v>
      </c>
      <c r="B1" s="56"/>
      <c r="C1" s="56"/>
      <c r="D1" s="56"/>
      <c r="E1" s="56"/>
      <c r="F1" s="56"/>
      <c r="G1" s="56"/>
      <c r="H1" s="56"/>
      <c r="I1" s="56"/>
      <c r="J1" s="116"/>
    </row>
    <row r="2" spans="1:12" ht="8.25" customHeight="1">
      <c r="A2" s="43"/>
      <c r="B2" s="19"/>
      <c r="C2" s="9"/>
      <c r="D2" s="8"/>
      <c r="E2" s="19"/>
      <c r="F2" s="9"/>
      <c r="G2" s="9"/>
      <c r="H2" s="9"/>
      <c r="I2" s="9"/>
      <c r="J2" s="116"/>
    </row>
    <row r="3" spans="1:12" ht="14.25">
      <c r="A3" s="132"/>
      <c r="B3" s="48"/>
      <c r="C3" s="49"/>
      <c r="D3" s="49"/>
      <c r="E3" s="48"/>
      <c r="F3" s="49"/>
      <c r="G3" s="49"/>
      <c r="H3" s="49"/>
      <c r="I3" s="49"/>
      <c r="J3" s="225"/>
    </row>
    <row r="4" spans="1:12" s="2" customFormat="1" ht="13.5">
      <c r="A4" s="133" t="s">
        <v>11</v>
      </c>
      <c r="B4" s="33" t="s">
        <v>25</v>
      </c>
      <c r="C4" s="1"/>
      <c r="D4" s="67"/>
      <c r="E4" s="68" t="s">
        <v>28</v>
      </c>
      <c r="F4" s="67"/>
      <c r="G4" s="67"/>
      <c r="H4" s="67"/>
      <c r="I4" s="67"/>
      <c r="J4" s="39"/>
      <c r="K4" s="4"/>
    </row>
    <row r="5" spans="1:12" s="2" customFormat="1" ht="13.5">
      <c r="A5" s="134"/>
      <c r="B5" s="69" t="s">
        <v>29</v>
      </c>
      <c r="C5" s="63" t="s">
        <v>30</v>
      </c>
      <c r="D5" s="69" t="s">
        <v>8</v>
      </c>
      <c r="E5" s="69" t="s">
        <v>7</v>
      </c>
      <c r="F5" s="69" t="s">
        <v>31</v>
      </c>
      <c r="G5" s="69" t="s">
        <v>70</v>
      </c>
      <c r="H5" s="69" t="s">
        <v>56</v>
      </c>
      <c r="I5" s="69" t="s">
        <v>9</v>
      </c>
      <c r="J5" s="16"/>
      <c r="K5" s="4"/>
    </row>
    <row r="6" spans="1:12" s="2" customFormat="1" ht="13.5">
      <c r="A6" s="135"/>
      <c r="B6" s="136"/>
      <c r="C6" s="137"/>
      <c r="D6" s="136"/>
      <c r="E6" s="136"/>
      <c r="F6" s="136"/>
      <c r="G6" s="136"/>
      <c r="H6" s="136"/>
      <c r="I6" s="136"/>
      <c r="J6" s="226"/>
      <c r="K6" s="4"/>
      <c r="L6" s="208"/>
    </row>
    <row r="7" spans="1:12" s="2" customFormat="1" ht="13.5">
      <c r="A7" s="102" t="s">
        <v>17</v>
      </c>
      <c r="B7" s="70"/>
      <c r="C7" s="71"/>
      <c r="D7" s="70"/>
      <c r="E7" s="70"/>
      <c r="F7" s="70"/>
      <c r="G7" s="70"/>
      <c r="H7" s="70"/>
      <c r="I7" s="70"/>
      <c r="J7" s="227"/>
      <c r="K7" s="4"/>
      <c r="L7" s="208"/>
    </row>
    <row r="8" spans="1:12" s="4" customFormat="1" ht="13.5">
      <c r="A8" s="103">
        <v>2008</v>
      </c>
      <c r="B8" s="180">
        <v>689</v>
      </c>
      <c r="C8" s="33">
        <v>542</v>
      </c>
      <c r="D8" s="33">
        <v>83</v>
      </c>
      <c r="E8" s="139">
        <v>0</v>
      </c>
      <c r="F8" s="139">
        <v>0</v>
      </c>
      <c r="G8" s="185" t="s">
        <v>32</v>
      </c>
      <c r="H8" s="113">
        <v>64</v>
      </c>
      <c r="I8" s="140">
        <v>0</v>
      </c>
      <c r="J8" s="36"/>
      <c r="K8" s="3"/>
      <c r="L8" s="33"/>
    </row>
    <row r="9" spans="1:12" s="4" customFormat="1" ht="13.5">
      <c r="A9" s="103">
        <v>2009</v>
      </c>
      <c r="B9" s="180">
        <v>732</v>
      </c>
      <c r="C9" s="33">
        <v>603</v>
      </c>
      <c r="D9" s="33">
        <v>75</v>
      </c>
      <c r="E9" s="180">
        <v>2</v>
      </c>
      <c r="F9" s="139">
        <v>0</v>
      </c>
      <c r="G9" s="185" t="s">
        <v>32</v>
      </c>
      <c r="H9" s="113">
        <v>52</v>
      </c>
      <c r="I9" s="140">
        <v>0</v>
      </c>
      <c r="J9" s="36"/>
      <c r="K9" s="3"/>
      <c r="L9" s="33"/>
    </row>
    <row r="10" spans="1:12" s="4" customFormat="1" ht="13.5">
      <c r="A10" s="103">
        <v>2010</v>
      </c>
      <c r="B10" s="180">
        <v>793</v>
      </c>
      <c r="C10" s="180">
        <v>670</v>
      </c>
      <c r="D10" s="33">
        <v>54</v>
      </c>
      <c r="E10" s="139">
        <v>0</v>
      </c>
      <c r="F10" s="139">
        <v>0</v>
      </c>
      <c r="G10" s="180">
        <v>17</v>
      </c>
      <c r="H10" s="113">
        <v>52</v>
      </c>
      <c r="I10" s="140">
        <v>0</v>
      </c>
      <c r="J10" s="36"/>
      <c r="K10" s="3"/>
      <c r="L10" s="33"/>
    </row>
    <row r="11" spans="1:12" s="4" customFormat="1" ht="13.5">
      <c r="A11" s="103">
        <v>2011</v>
      </c>
      <c r="B11" s="180">
        <v>729</v>
      </c>
      <c r="C11" s="33">
        <v>612</v>
      </c>
      <c r="D11" s="33">
        <v>53</v>
      </c>
      <c r="E11" s="139">
        <v>0</v>
      </c>
      <c r="F11" s="139">
        <v>0</v>
      </c>
      <c r="G11" s="180">
        <v>12</v>
      </c>
      <c r="H11" s="33">
        <v>46</v>
      </c>
      <c r="I11" s="246">
        <v>6</v>
      </c>
      <c r="J11" s="36"/>
      <c r="K11" s="3"/>
      <c r="L11" s="33"/>
    </row>
    <row r="12" spans="1:12" s="4" customFormat="1" ht="13.5">
      <c r="A12" s="103">
        <v>2012</v>
      </c>
      <c r="B12" s="180">
        <v>877</v>
      </c>
      <c r="C12" s="33">
        <v>705</v>
      </c>
      <c r="D12" s="33">
        <v>61</v>
      </c>
      <c r="E12" s="139">
        <v>0</v>
      </c>
      <c r="F12" s="277">
        <v>3</v>
      </c>
      <c r="G12" s="33">
        <v>52</v>
      </c>
      <c r="H12" s="33">
        <v>52</v>
      </c>
      <c r="I12" s="249">
        <v>4</v>
      </c>
      <c r="J12" s="36"/>
      <c r="K12" s="3"/>
      <c r="L12" s="33"/>
    </row>
    <row r="13" spans="1:12" s="4" customFormat="1" ht="13.5">
      <c r="A13" s="103">
        <v>2013</v>
      </c>
      <c r="B13" s="180">
        <v>891</v>
      </c>
      <c r="C13" s="33">
        <v>712</v>
      </c>
      <c r="D13" s="33">
        <v>69</v>
      </c>
      <c r="E13" s="139">
        <v>0</v>
      </c>
      <c r="F13" s="139">
        <v>0</v>
      </c>
      <c r="G13" s="33">
        <v>53</v>
      </c>
      <c r="H13" s="33">
        <v>52</v>
      </c>
      <c r="I13" s="249">
        <v>5</v>
      </c>
      <c r="J13" s="36"/>
      <c r="K13" s="3"/>
      <c r="L13" s="33"/>
    </row>
    <row r="14" spans="1:12" s="4" customFormat="1" ht="13.5">
      <c r="A14" s="103">
        <v>2014</v>
      </c>
      <c r="B14" s="180">
        <v>858</v>
      </c>
      <c r="C14" s="33">
        <v>682</v>
      </c>
      <c r="D14" s="33">
        <v>67</v>
      </c>
      <c r="E14" s="139">
        <v>0</v>
      </c>
      <c r="F14" s="139">
        <v>0</v>
      </c>
      <c r="G14" s="33">
        <v>52</v>
      </c>
      <c r="H14" s="33">
        <v>52</v>
      </c>
      <c r="I14" s="249">
        <v>5</v>
      </c>
      <c r="J14" s="36"/>
      <c r="K14" s="3"/>
      <c r="L14" s="33"/>
    </row>
    <row r="15" spans="1:12" s="4" customFormat="1" ht="13.5">
      <c r="A15" s="103">
        <v>2015</v>
      </c>
      <c r="B15" s="180">
        <v>799</v>
      </c>
      <c r="C15" s="33">
        <v>620</v>
      </c>
      <c r="D15" s="33">
        <v>67</v>
      </c>
      <c r="E15" s="139">
        <v>0</v>
      </c>
      <c r="F15" s="186">
        <v>2</v>
      </c>
      <c r="G15" s="33">
        <v>52</v>
      </c>
      <c r="H15" s="33">
        <v>53</v>
      </c>
      <c r="I15" s="249">
        <v>5</v>
      </c>
      <c r="J15" s="36"/>
      <c r="K15" s="3"/>
      <c r="L15" s="33"/>
    </row>
    <row r="16" spans="1:12" s="4" customFormat="1" ht="13.5">
      <c r="A16" s="103">
        <v>2016</v>
      </c>
      <c r="B16" s="180">
        <v>959</v>
      </c>
      <c r="C16" s="33">
        <v>779</v>
      </c>
      <c r="D16" s="33">
        <v>66</v>
      </c>
      <c r="E16" s="139">
        <v>0</v>
      </c>
      <c r="F16" s="139">
        <v>0</v>
      </c>
      <c r="G16" s="33">
        <v>56</v>
      </c>
      <c r="H16" s="33">
        <v>53</v>
      </c>
      <c r="I16" s="249">
        <v>5</v>
      </c>
      <c r="J16" s="36"/>
      <c r="K16" s="3"/>
      <c r="L16" s="33"/>
    </row>
    <row r="17" spans="1:12" s="4" customFormat="1" ht="13.5">
      <c r="A17" s="105" t="s">
        <v>18</v>
      </c>
      <c r="B17" s="182"/>
      <c r="C17" s="182"/>
      <c r="D17" s="182"/>
      <c r="E17" s="182"/>
      <c r="F17" s="33"/>
      <c r="G17" s="33"/>
      <c r="H17" s="33"/>
      <c r="I17" s="183"/>
      <c r="J17" s="36"/>
      <c r="K17" s="3"/>
      <c r="L17" s="33"/>
    </row>
    <row r="18" spans="1:12" ht="13.5">
      <c r="A18" s="105">
        <v>2008</v>
      </c>
      <c r="B18" s="33"/>
      <c r="C18" s="33"/>
      <c r="D18" s="33"/>
      <c r="E18" s="33"/>
      <c r="F18" s="54"/>
      <c r="G18" s="186"/>
      <c r="H18" s="54"/>
      <c r="I18" s="54"/>
      <c r="J18" s="214"/>
      <c r="K18" s="2"/>
      <c r="L18" s="285"/>
    </row>
    <row r="19" spans="1:12" ht="13.5">
      <c r="A19" s="106" t="s">
        <v>19</v>
      </c>
      <c r="B19" s="94">
        <v>165</v>
      </c>
      <c r="C19" s="83">
        <v>122</v>
      </c>
      <c r="D19" s="83">
        <v>19</v>
      </c>
      <c r="E19" s="139">
        <v>0</v>
      </c>
      <c r="F19" s="140">
        <v>0</v>
      </c>
      <c r="G19" s="140">
        <v>0</v>
      </c>
      <c r="H19" s="83">
        <v>24</v>
      </c>
      <c r="I19" s="139">
        <v>0</v>
      </c>
      <c r="J19" s="214"/>
      <c r="K19" s="2"/>
      <c r="L19" s="285"/>
    </row>
    <row r="20" spans="1:12" ht="13.5">
      <c r="A20" s="106" t="s">
        <v>20</v>
      </c>
      <c r="B20" s="94">
        <v>178</v>
      </c>
      <c r="C20" s="83">
        <v>143</v>
      </c>
      <c r="D20" s="83">
        <v>22</v>
      </c>
      <c r="E20" s="139">
        <v>0</v>
      </c>
      <c r="F20" s="140">
        <v>0</v>
      </c>
      <c r="G20" s="140">
        <v>0</v>
      </c>
      <c r="H20" s="83">
        <v>13</v>
      </c>
      <c r="I20" s="139">
        <v>0</v>
      </c>
      <c r="J20" s="214"/>
      <c r="K20" s="2"/>
      <c r="L20" s="285"/>
    </row>
    <row r="21" spans="1:12" ht="13.5">
      <c r="A21" s="106" t="s">
        <v>21</v>
      </c>
      <c r="B21" s="94">
        <v>166</v>
      </c>
      <c r="C21" s="83">
        <v>132</v>
      </c>
      <c r="D21" s="83">
        <v>21</v>
      </c>
      <c r="E21" s="139">
        <v>0</v>
      </c>
      <c r="F21" s="140">
        <v>0</v>
      </c>
      <c r="G21" s="140">
        <v>0</v>
      </c>
      <c r="H21" s="83">
        <v>13</v>
      </c>
      <c r="I21" s="139">
        <v>0</v>
      </c>
      <c r="J21" s="214"/>
      <c r="K21" s="2"/>
      <c r="L21" s="285"/>
    </row>
    <row r="22" spans="1:12" ht="13.5">
      <c r="A22" s="106" t="s">
        <v>22</v>
      </c>
      <c r="B22" s="94">
        <v>180</v>
      </c>
      <c r="C22" s="83">
        <v>145</v>
      </c>
      <c r="D22" s="83">
        <v>21</v>
      </c>
      <c r="E22" s="139">
        <v>0</v>
      </c>
      <c r="F22" s="139">
        <v>0</v>
      </c>
      <c r="G22" s="139">
        <v>0</v>
      </c>
      <c r="H22" s="83">
        <v>14</v>
      </c>
      <c r="I22" s="139">
        <v>0</v>
      </c>
      <c r="J22" s="214"/>
      <c r="K22" s="2"/>
      <c r="L22" s="285"/>
    </row>
    <row r="23" spans="1:12" ht="13.5">
      <c r="A23" s="105">
        <v>2009</v>
      </c>
      <c r="B23" s="94"/>
      <c r="C23" s="83"/>
      <c r="D23" s="83"/>
      <c r="E23" s="139"/>
      <c r="F23" s="138"/>
      <c r="G23" s="187"/>
      <c r="H23" s="83"/>
      <c r="I23" s="139"/>
      <c r="J23" s="214"/>
      <c r="K23" s="2"/>
      <c r="L23" s="285"/>
    </row>
    <row r="24" spans="1:12" ht="13.5">
      <c r="A24" s="106" t="s">
        <v>19</v>
      </c>
      <c r="B24" s="94">
        <v>173</v>
      </c>
      <c r="C24" s="83">
        <v>141</v>
      </c>
      <c r="D24" s="83">
        <v>19</v>
      </c>
      <c r="E24" s="139">
        <v>0</v>
      </c>
      <c r="F24" s="140">
        <v>0</v>
      </c>
      <c r="G24" s="140">
        <v>0</v>
      </c>
      <c r="H24" s="83">
        <v>13</v>
      </c>
      <c r="I24" s="139">
        <v>0</v>
      </c>
      <c r="J24" s="214"/>
      <c r="K24" s="2"/>
      <c r="L24" s="285"/>
    </row>
    <row r="25" spans="1:12" ht="13.5">
      <c r="A25" s="106" t="s">
        <v>20</v>
      </c>
      <c r="B25" s="94">
        <v>171</v>
      </c>
      <c r="C25" s="83">
        <v>140</v>
      </c>
      <c r="D25" s="83">
        <v>18</v>
      </c>
      <c r="E25" s="139">
        <v>0</v>
      </c>
      <c r="F25" s="140">
        <v>0</v>
      </c>
      <c r="G25" s="140">
        <v>0</v>
      </c>
      <c r="H25" s="83">
        <v>13</v>
      </c>
      <c r="I25" s="139">
        <v>0</v>
      </c>
      <c r="J25" s="214"/>
      <c r="K25" s="2"/>
      <c r="L25" s="285"/>
    </row>
    <row r="26" spans="1:12" ht="13.5">
      <c r="A26" s="106" t="s">
        <v>21</v>
      </c>
      <c r="B26" s="94">
        <v>209</v>
      </c>
      <c r="C26" s="83">
        <v>176</v>
      </c>
      <c r="D26" s="83">
        <v>18</v>
      </c>
      <c r="E26" s="83">
        <v>2</v>
      </c>
      <c r="F26" s="140">
        <v>0</v>
      </c>
      <c r="G26" s="140">
        <v>0</v>
      </c>
      <c r="H26" s="83">
        <v>13</v>
      </c>
      <c r="I26" s="139">
        <v>0</v>
      </c>
      <c r="J26" s="214"/>
      <c r="K26" s="2"/>
      <c r="L26" s="285"/>
    </row>
    <row r="27" spans="1:12" ht="13.5">
      <c r="A27" s="106" t="s">
        <v>22</v>
      </c>
      <c r="B27" s="94">
        <v>179</v>
      </c>
      <c r="C27" s="83">
        <v>146</v>
      </c>
      <c r="D27" s="83">
        <v>20</v>
      </c>
      <c r="E27" s="139">
        <v>0</v>
      </c>
      <c r="F27" s="139">
        <v>0</v>
      </c>
      <c r="G27" s="139">
        <v>0</v>
      </c>
      <c r="H27" s="83">
        <v>13</v>
      </c>
      <c r="I27" s="139">
        <v>0</v>
      </c>
      <c r="J27" s="214"/>
      <c r="K27" s="2"/>
      <c r="L27" s="285"/>
    </row>
    <row r="28" spans="1:12" ht="13.5">
      <c r="A28" s="105">
        <v>2010</v>
      </c>
      <c r="B28" s="94"/>
      <c r="C28" s="83"/>
      <c r="D28" s="83"/>
      <c r="E28" s="139"/>
      <c r="F28" s="139"/>
      <c r="G28" s="188"/>
      <c r="H28" s="83"/>
      <c r="I28" s="139"/>
      <c r="J28" s="214"/>
      <c r="K28" s="2"/>
      <c r="L28" s="285"/>
    </row>
    <row r="29" spans="1:12" ht="13.5">
      <c r="A29" s="106" t="s">
        <v>19</v>
      </c>
      <c r="B29" s="94">
        <v>182</v>
      </c>
      <c r="C29" s="83">
        <v>154</v>
      </c>
      <c r="D29" s="83">
        <v>15</v>
      </c>
      <c r="E29" s="139">
        <v>0</v>
      </c>
      <c r="F29" s="139">
        <v>0</v>
      </c>
      <c r="G29" s="139">
        <v>0</v>
      </c>
      <c r="H29" s="83">
        <v>13</v>
      </c>
      <c r="I29" s="139">
        <v>0</v>
      </c>
      <c r="J29" s="214"/>
      <c r="K29" s="2"/>
      <c r="L29" s="285"/>
    </row>
    <row r="30" spans="1:12" ht="13.5">
      <c r="A30" s="106" t="s">
        <v>20</v>
      </c>
      <c r="B30" s="94">
        <v>208</v>
      </c>
      <c r="C30" s="83">
        <v>182</v>
      </c>
      <c r="D30" s="83">
        <v>13</v>
      </c>
      <c r="E30" s="139">
        <v>0</v>
      </c>
      <c r="F30" s="139">
        <v>0</v>
      </c>
      <c r="G30" s="139">
        <v>0</v>
      </c>
      <c r="H30" s="83">
        <v>13</v>
      </c>
      <c r="I30" s="139">
        <v>0</v>
      </c>
      <c r="J30" s="214"/>
      <c r="K30" s="2"/>
      <c r="L30" s="285"/>
    </row>
    <row r="31" spans="1:12" ht="13.5">
      <c r="A31" s="106" t="s">
        <v>21</v>
      </c>
      <c r="B31" s="94">
        <v>221</v>
      </c>
      <c r="C31" s="83">
        <v>183</v>
      </c>
      <c r="D31" s="83">
        <v>13</v>
      </c>
      <c r="E31" s="139">
        <v>0</v>
      </c>
      <c r="F31" s="139">
        <v>0</v>
      </c>
      <c r="G31" s="83">
        <v>12</v>
      </c>
      <c r="H31" s="83">
        <v>13</v>
      </c>
      <c r="I31" s="139">
        <v>0</v>
      </c>
      <c r="J31" s="214"/>
      <c r="K31" s="2"/>
      <c r="L31" s="285"/>
    </row>
    <row r="32" spans="1:12" ht="13.5">
      <c r="A32" s="106" t="s">
        <v>22</v>
      </c>
      <c r="B32" s="94">
        <v>182</v>
      </c>
      <c r="C32" s="83">
        <v>151</v>
      </c>
      <c r="D32" s="83">
        <v>13</v>
      </c>
      <c r="E32" s="139">
        <v>0</v>
      </c>
      <c r="F32" s="139">
        <v>0</v>
      </c>
      <c r="G32" s="83">
        <v>5</v>
      </c>
      <c r="H32" s="83">
        <v>13</v>
      </c>
      <c r="I32" s="139">
        <v>0</v>
      </c>
      <c r="J32" s="214"/>
      <c r="K32" s="2"/>
      <c r="L32" s="285"/>
    </row>
    <row r="33" spans="1:12" ht="13.5">
      <c r="A33" s="105">
        <v>2011</v>
      </c>
      <c r="B33" s="94"/>
      <c r="C33" s="83"/>
      <c r="D33" s="83"/>
      <c r="E33" s="139"/>
      <c r="F33" s="139"/>
      <c r="G33" s="83"/>
      <c r="H33" s="83"/>
      <c r="I33" s="139"/>
      <c r="J33" s="214"/>
      <c r="K33" s="2"/>
      <c r="L33" s="83"/>
    </row>
    <row r="34" spans="1:12" ht="13.5">
      <c r="A34" s="106" t="s">
        <v>19</v>
      </c>
      <c r="B34" s="94">
        <v>169</v>
      </c>
      <c r="C34" s="83">
        <v>141</v>
      </c>
      <c r="D34" s="83">
        <v>15</v>
      </c>
      <c r="E34" s="139">
        <v>0</v>
      </c>
      <c r="F34" s="139">
        <v>0</v>
      </c>
      <c r="G34" s="185">
        <v>0</v>
      </c>
      <c r="H34" s="83">
        <v>13</v>
      </c>
      <c r="I34" s="139">
        <v>0</v>
      </c>
      <c r="J34" s="214"/>
      <c r="K34" s="2"/>
      <c r="L34" s="285"/>
    </row>
    <row r="35" spans="1:12" ht="13.5">
      <c r="A35" s="106" t="s">
        <v>20</v>
      </c>
      <c r="B35" s="94">
        <v>186</v>
      </c>
      <c r="C35" s="83">
        <v>158</v>
      </c>
      <c r="D35" s="83">
        <v>12</v>
      </c>
      <c r="E35" s="139">
        <v>0</v>
      </c>
      <c r="F35" s="139">
        <v>0</v>
      </c>
      <c r="G35" s="83">
        <v>1</v>
      </c>
      <c r="H35" s="83">
        <v>12</v>
      </c>
      <c r="I35" s="247">
        <v>3</v>
      </c>
      <c r="J35" s="214"/>
      <c r="K35" s="2"/>
      <c r="L35" s="285"/>
    </row>
    <row r="36" spans="1:12" ht="13.5">
      <c r="A36" s="106" t="s">
        <v>21</v>
      </c>
      <c r="B36" s="94">
        <v>192</v>
      </c>
      <c r="C36" s="83">
        <v>156</v>
      </c>
      <c r="D36" s="83">
        <v>14</v>
      </c>
      <c r="E36" s="139">
        <v>0</v>
      </c>
      <c r="F36" s="139">
        <v>0</v>
      </c>
      <c r="G36" s="83">
        <v>11</v>
      </c>
      <c r="H36" s="83">
        <v>9</v>
      </c>
      <c r="I36" s="247">
        <v>2</v>
      </c>
      <c r="J36" s="214"/>
      <c r="K36" s="2"/>
      <c r="L36" s="285"/>
    </row>
    <row r="37" spans="1:12" ht="13.5">
      <c r="A37" s="106" t="s">
        <v>22</v>
      </c>
      <c r="B37" s="94">
        <v>193</v>
      </c>
      <c r="C37" s="83">
        <v>157</v>
      </c>
      <c r="D37" s="83">
        <v>12</v>
      </c>
      <c r="E37" s="139">
        <v>0</v>
      </c>
      <c r="F37" s="139">
        <v>0</v>
      </c>
      <c r="G37" s="83">
        <v>11</v>
      </c>
      <c r="H37" s="83">
        <v>12</v>
      </c>
      <c r="I37" s="247">
        <v>1</v>
      </c>
      <c r="J37" s="214"/>
      <c r="K37" s="2"/>
      <c r="L37" s="285"/>
    </row>
    <row r="38" spans="1:12" ht="13.5">
      <c r="A38" s="105">
        <v>2012</v>
      </c>
      <c r="B38" s="94"/>
      <c r="C38" s="83"/>
      <c r="D38" s="83"/>
      <c r="E38" s="139"/>
      <c r="F38" s="139"/>
      <c r="G38" s="83"/>
      <c r="H38" s="83"/>
      <c r="I38" s="83"/>
      <c r="J38" s="214"/>
      <c r="K38" s="2"/>
      <c r="L38" s="285"/>
    </row>
    <row r="39" spans="1:12" ht="13.5">
      <c r="A39" s="106" t="s">
        <v>43</v>
      </c>
      <c r="B39" s="94">
        <v>188</v>
      </c>
      <c r="C39" s="83">
        <v>149</v>
      </c>
      <c r="D39" s="83">
        <v>13</v>
      </c>
      <c r="E39" s="139">
        <v>0</v>
      </c>
      <c r="F39" s="139">
        <v>0</v>
      </c>
      <c r="G39" s="83">
        <v>13</v>
      </c>
      <c r="H39" s="83">
        <v>13</v>
      </c>
      <c r="I39" s="139">
        <v>0</v>
      </c>
      <c r="J39" s="214"/>
      <c r="K39" s="2"/>
      <c r="L39" s="285"/>
    </row>
    <row r="40" spans="1:12" ht="13.5">
      <c r="A40" s="106" t="s">
        <v>20</v>
      </c>
      <c r="B40" s="94">
        <v>219</v>
      </c>
      <c r="C40" s="83">
        <v>179</v>
      </c>
      <c r="D40" s="83">
        <v>13</v>
      </c>
      <c r="E40" s="139">
        <v>0</v>
      </c>
      <c r="F40" s="139">
        <v>0</v>
      </c>
      <c r="G40" s="83">
        <v>13</v>
      </c>
      <c r="H40" s="83">
        <v>13</v>
      </c>
      <c r="I40" s="247">
        <v>1</v>
      </c>
      <c r="J40" s="214"/>
      <c r="K40" s="2"/>
      <c r="L40" s="285"/>
    </row>
    <row r="41" spans="1:12" ht="13.5">
      <c r="A41" s="106" t="s">
        <v>21</v>
      </c>
      <c r="B41" s="94">
        <v>256</v>
      </c>
      <c r="C41" s="83">
        <v>206</v>
      </c>
      <c r="D41" s="83">
        <v>20</v>
      </c>
      <c r="E41" s="139">
        <v>0</v>
      </c>
      <c r="F41" s="186">
        <v>2</v>
      </c>
      <c r="G41" s="83">
        <v>13</v>
      </c>
      <c r="H41" s="83">
        <v>13</v>
      </c>
      <c r="I41" s="247">
        <v>2</v>
      </c>
      <c r="J41" s="214"/>
      <c r="K41" s="2"/>
      <c r="L41" s="285"/>
    </row>
    <row r="42" spans="1:12" ht="13.5">
      <c r="A42" s="106" t="s">
        <v>22</v>
      </c>
      <c r="B42" s="94">
        <v>214</v>
      </c>
      <c r="C42" s="83">
        <v>171</v>
      </c>
      <c r="D42" s="83">
        <v>15</v>
      </c>
      <c r="E42" s="139">
        <v>0</v>
      </c>
      <c r="F42" s="248">
        <v>1</v>
      </c>
      <c r="G42" s="83">
        <v>13</v>
      </c>
      <c r="H42" s="83">
        <v>13</v>
      </c>
      <c r="I42" s="247">
        <v>1</v>
      </c>
      <c r="J42" s="214"/>
      <c r="K42" s="2"/>
      <c r="L42" s="285"/>
    </row>
    <row r="43" spans="1:12" ht="13.5">
      <c r="A43" s="105">
        <v>2013</v>
      </c>
      <c r="B43" s="94"/>
      <c r="C43" s="83"/>
      <c r="D43" s="83"/>
      <c r="E43" s="139"/>
      <c r="F43" s="248"/>
      <c r="G43" s="83"/>
      <c r="H43" s="83"/>
      <c r="I43" s="247"/>
      <c r="J43" s="214"/>
      <c r="K43" s="2"/>
      <c r="L43" s="285"/>
    </row>
    <row r="44" spans="1:12" ht="13.5">
      <c r="A44" s="106" t="s">
        <v>43</v>
      </c>
      <c r="B44" s="94">
        <v>189</v>
      </c>
      <c r="C44" s="83">
        <v>148</v>
      </c>
      <c r="D44" s="83">
        <v>14</v>
      </c>
      <c r="E44" s="139">
        <v>0</v>
      </c>
      <c r="F44" s="139">
        <v>0</v>
      </c>
      <c r="G44" s="83">
        <v>13</v>
      </c>
      <c r="H44" s="83">
        <v>13</v>
      </c>
      <c r="I44" s="247">
        <v>1</v>
      </c>
      <c r="J44" s="214"/>
      <c r="K44" s="2"/>
    </row>
    <row r="45" spans="1:12" ht="13.5">
      <c r="A45" s="106" t="s">
        <v>20</v>
      </c>
      <c r="B45" s="94">
        <v>222</v>
      </c>
      <c r="C45" s="83">
        <v>177</v>
      </c>
      <c r="D45" s="83">
        <v>17</v>
      </c>
      <c r="E45" s="139">
        <v>0</v>
      </c>
      <c r="F45" s="139">
        <v>0</v>
      </c>
      <c r="G45" s="83">
        <v>14</v>
      </c>
      <c r="H45" s="83">
        <v>13</v>
      </c>
      <c r="I45" s="247">
        <v>1</v>
      </c>
      <c r="J45" s="214"/>
      <c r="K45" s="2"/>
    </row>
    <row r="46" spans="1:12" ht="13.5">
      <c r="A46" s="106" t="s">
        <v>21</v>
      </c>
      <c r="B46" s="94">
        <v>258</v>
      </c>
      <c r="C46" s="83">
        <v>210</v>
      </c>
      <c r="D46" s="83">
        <v>20</v>
      </c>
      <c r="E46" s="139">
        <v>0</v>
      </c>
      <c r="F46" s="139">
        <v>0</v>
      </c>
      <c r="G46" s="83">
        <v>13</v>
      </c>
      <c r="H46" s="83">
        <v>13</v>
      </c>
      <c r="I46" s="247">
        <v>2</v>
      </c>
      <c r="J46" s="214"/>
      <c r="K46" s="2"/>
    </row>
    <row r="47" spans="1:12" ht="15.75">
      <c r="A47" s="106" t="s">
        <v>78</v>
      </c>
      <c r="B47" s="94">
        <v>222</v>
      </c>
      <c r="C47" s="83">
        <v>177</v>
      </c>
      <c r="D47" s="83">
        <v>18</v>
      </c>
      <c r="E47" s="139">
        <v>0</v>
      </c>
      <c r="F47" s="139">
        <v>0</v>
      </c>
      <c r="G47" s="83">
        <v>13</v>
      </c>
      <c r="H47" s="83">
        <v>13</v>
      </c>
      <c r="I47" s="247">
        <v>1</v>
      </c>
      <c r="J47" s="214"/>
      <c r="K47" s="2"/>
    </row>
    <row r="48" spans="1:12" ht="13.5">
      <c r="A48" s="105">
        <v>2014</v>
      </c>
      <c r="B48" s="94"/>
      <c r="C48" s="83"/>
      <c r="D48" s="83"/>
      <c r="E48" s="139"/>
      <c r="F48" s="139"/>
      <c r="G48" s="83"/>
      <c r="H48" s="83"/>
      <c r="I48" s="247"/>
      <c r="J48" s="214"/>
      <c r="K48" s="2"/>
    </row>
    <row r="49" spans="1:11" ht="13.5">
      <c r="A49" s="106" t="s">
        <v>43</v>
      </c>
      <c r="B49" s="94">
        <v>196</v>
      </c>
      <c r="C49" s="83">
        <v>151</v>
      </c>
      <c r="D49" s="83">
        <v>16</v>
      </c>
      <c r="E49" s="139">
        <v>0</v>
      </c>
      <c r="F49" s="139">
        <v>0</v>
      </c>
      <c r="G49" s="83">
        <v>14</v>
      </c>
      <c r="H49" s="83">
        <v>14</v>
      </c>
      <c r="I49" s="247">
        <v>1</v>
      </c>
      <c r="J49" s="214"/>
      <c r="K49" s="2"/>
    </row>
    <row r="50" spans="1:11" ht="13.5">
      <c r="A50" s="106" t="s">
        <v>20</v>
      </c>
      <c r="B50" s="94">
        <v>209</v>
      </c>
      <c r="C50" s="83">
        <v>168</v>
      </c>
      <c r="D50" s="83">
        <v>15</v>
      </c>
      <c r="E50" s="139">
        <v>0</v>
      </c>
      <c r="F50" s="139">
        <v>0</v>
      </c>
      <c r="G50" s="83">
        <v>13</v>
      </c>
      <c r="H50" s="83">
        <v>12</v>
      </c>
      <c r="I50" s="247">
        <v>1</v>
      </c>
      <c r="J50" s="214"/>
      <c r="K50" s="2"/>
    </row>
    <row r="51" spans="1:11" ht="13.5">
      <c r="A51" s="106" t="s">
        <v>21</v>
      </c>
      <c r="B51" s="94">
        <v>247</v>
      </c>
      <c r="C51" s="83">
        <v>202</v>
      </c>
      <c r="D51" s="83">
        <v>19</v>
      </c>
      <c r="E51" s="139">
        <v>0</v>
      </c>
      <c r="F51" s="139">
        <v>0</v>
      </c>
      <c r="G51" s="83">
        <v>13</v>
      </c>
      <c r="H51" s="83">
        <v>13</v>
      </c>
      <c r="I51" s="139">
        <v>0</v>
      </c>
      <c r="J51" s="214"/>
      <c r="K51" s="2"/>
    </row>
    <row r="52" spans="1:11" ht="15.75">
      <c r="A52" s="106" t="s">
        <v>78</v>
      </c>
      <c r="B52" s="94">
        <v>206</v>
      </c>
      <c r="C52" s="83">
        <v>161</v>
      </c>
      <c r="D52" s="83">
        <v>17</v>
      </c>
      <c r="E52" s="139">
        <v>0</v>
      </c>
      <c r="F52" s="139">
        <v>0</v>
      </c>
      <c r="G52" s="83">
        <v>13</v>
      </c>
      <c r="H52" s="83">
        <v>13</v>
      </c>
      <c r="I52" s="247">
        <v>2</v>
      </c>
      <c r="J52" s="214"/>
      <c r="K52" s="2"/>
    </row>
    <row r="53" spans="1:11" ht="13.5">
      <c r="A53" s="105">
        <v>2015</v>
      </c>
      <c r="B53" s="94"/>
      <c r="C53" s="83"/>
      <c r="D53" s="83"/>
      <c r="E53" s="139"/>
      <c r="F53" s="139"/>
      <c r="G53" s="83"/>
      <c r="H53" s="83"/>
      <c r="I53" s="247"/>
      <c r="J53" s="214"/>
      <c r="K53" s="2"/>
    </row>
    <row r="54" spans="1:11" ht="13.5">
      <c r="A54" s="106" t="s">
        <v>43</v>
      </c>
      <c r="B54" s="94">
        <v>173</v>
      </c>
      <c r="C54" s="83">
        <v>129</v>
      </c>
      <c r="D54" s="83">
        <v>15</v>
      </c>
      <c r="E54" s="139">
        <v>0</v>
      </c>
      <c r="F54" s="186">
        <v>2</v>
      </c>
      <c r="G54" s="83">
        <v>13</v>
      </c>
      <c r="H54" s="83">
        <v>14</v>
      </c>
      <c r="I54" s="139">
        <v>0</v>
      </c>
      <c r="J54" s="214"/>
      <c r="K54" s="2"/>
    </row>
    <row r="55" spans="1:11" ht="13.5">
      <c r="A55" s="106" t="s">
        <v>20</v>
      </c>
      <c r="B55" s="94">
        <v>192</v>
      </c>
      <c r="C55" s="83">
        <v>149</v>
      </c>
      <c r="D55" s="83">
        <v>15</v>
      </c>
      <c r="E55" s="139">
        <v>0</v>
      </c>
      <c r="F55" s="139">
        <v>0</v>
      </c>
      <c r="G55" s="83">
        <v>13</v>
      </c>
      <c r="H55" s="83">
        <v>13</v>
      </c>
      <c r="I55" s="247">
        <v>2</v>
      </c>
      <c r="J55" s="214"/>
      <c r="K55" s="2"/>
    </row>
    <row r="56" spans="1:11" ht="13.5">
      <c r="A56" s="106" t="s">
        <v>21</v>
      </c>
      <c r="B56" s="94">
        <v>226</v>
      </c>
      <c r="C56" s="83">
        <v>177</v>
      </c>
      <c r="D56" s="83">
        <v>20</v>
      </c>
      <c r="E56" s="139">
        <v>0</v>
      </c>
      <c r="F56" s="139">
        <v>0</v>
      </c>
      <c r="G56" s="83">
        <v>13</v>
      </c>
      <c r="H56" s="83">
        <v>13</v>
      </c>
      <c r="I56" s="247">
        <v>3</v>
      </c>
      <c r="J56" s="214"/>
      <c r="K56" s="2"/>
    </row>
    <row r="57" spans="1:11" ht="15.75">
      <c r="A57" s="106" t="s">
        <v>78</v>
      </c>
      <c r="B57" s="94">
        <v>208</v>
      </c>
      <c r="C57" s="83">
        <v>165</v>
      </c>
      <c r="D57" s="83">
        <v>17</v>
      </c>
      <c r="E57" s="139">
        <v>0</v>
      </c>
      <c r="F57" s="139">
        <v>0</v>
      </c>
      <c r="G57" s="83">
        <v>13</v>
      </c>
      <c r="H57" s="83">
        <v>13</v>
      </c>
      <c r="I57" s="139">
        <v>0</v>
      </c>
      <c r="J57" s="214"/>
      <c r="K57" s="2"/>
    </row>
    <row r="58" spans="1:11" ht="13.5">
      <c r="A58" s="105">
        <v>2016</v>
      </c>
      <c r="B58" s="94"/>
      <c r="C58" s="83"/>
      <c r="D58" s="83"/>
      <c r="E58" s="139"/>
      <c r="F58" s="186"/>
      <c r="G58" s="83"/>
      <c r="H58" s="83"/>
      <c r="I58" s="139"/>
      <c r="J58" s="214"/>
      <c r="K58" s="2"/>
    </row>
    <row r="59" spans="1:11" ht="13.5">
      <c r="A59" s="106" t="s">
        <v>43</v>
      </c>
      <c r="B59" s="94">
        <v>175</v>
      </c>
      <c r="C59" s="83">
        <v>133</v>
      </c>
      <c r="D59" s="83">
        <v>15</v>
      </c>
      <c r="E59" s="139">
        <v>0</v>
      </c>
      <c r="F59" s="139">
        <v>0</v>
      </c>
      <c r="G59" s="83">
        <v>14</v>
      </c>
      <c r="H59" s="83">
        <v>13</v>
      </c>
      <c r="I59" s="139">
        <v>0</v>
      </c>
      <c r="J59" s="214"/>
      <c r="K59" s="2"/>
    </row>
    <row r="60" spans="1:11" ht="13.5">
      <c r="A60" s="106" t="s">
        <v>20</v>
      </c>
      <c r="B60" s="94">
        <v>241</v>
      </c>
      <c r="C60" s="83">
        <v>203</v>
      </c>
      <c r="D60" s="83">
        <v>12</v>
      </c>
      <c r="E60" s="139">
        <v>0</v>
      </c>
      <c r="F60" s="139">
        <v>0</v>
      </c>
      <c r="G60" s="83">
        <v>13</v>
      </c>
      <c r="H60" s="83">
        <v>13</v>
      </c>
      <c r="I60" s="139">
        <v>0</v>
      </c>
      <c r="J60" s="214"/>
      <c r="K60" s="2"/>
    </row>
    <row r="61" spans="1:11" ht="13.5">
      <c r="A61" s="106" t="s">
        <v>21</v>
      </c>
      <c r="B61" s="94">
        <v>290</v>
      </c>
      <c r="C61" s="83">
        <v>239</v>
      </c>
      <c r="D61" s="83">
        <v>21</v>
      </c>
      <c r="E61" s="139">
        <v>0</v>
      </c>
      <c r="F61" s="139">
        <v>0</v>
      </c>
      <c r="G61" s="83">
        <v>15</v>
      </c>
      <c r="H61" s="83">
        <v>13</v>
      </c>
      <c r="I61" s="247">
        <v>2</v>
      </c>
      <c r="J61" s="214"/>
      <c r="K61" s="2"/>
    </row>
    <row r="62" spans="1:11" ht="13.5">
      <c r="A62" s="106" t="s">
        <v>22</v>
      </c>
      <c r="B62" s="94">
        <v>253</v>
      </c>
      <c r="C62" s="83">
        <v>204</v>
      </c>
      <c r="D62" s="83">
        <v>18</v>
      </c>
      <c r="E62" s="139">
        <v>0</v>
      </c>
      <c r="F62" s="139">
        <v>0</v>
      </c>
      <c r="G62" s="83">
        <v>14</v>
      </c>
      <c r="H62" s="83">
        <v>14</v>
      </c>
      <c r="I62" s="247">
        <v>3</v>
      </c>
      <c r="J62" s="214"/>
      <c r="K62" s="2"/>
    </row>
    <row r="63" spans="1:11" ht="5.0999999999999996" customHeight="1">
      <c r="A63" s="122"/>
      <c r="B63" s="162"/>
      <c r="C63" s="163"/>
      <c r="D63" s="163"/>
      <c r="E63" s="163"/>
      <c r="F63" s="164"/>
      <c r="G63" s="164"/>
      <c r="H63" s="163"/>
      <c r="I63" s="163"/>
      <c r="J63" s="240"/>
      <c r="K63" s="2"/>
    </row>
    <row r="64" spans="1:11" ht="13.5">
      <c r="A64" s="51" t="s">
        <v>23</v>
      </c>
      <c r="B64" s="5" t="s">
        <v>114</v>
      </c>
      <c r="C64" s="11"/>
      <c r="D64" s="11"/>
      <c r="E64" s="11"/>
    </row>
    <row r="65" spans="3:9" ht="11.25" customHeight="1">
      <c r="C65" s="152"/>
      <c r="D65" s="152"/>
      <c r="F65" s="152"/>
      <c r="G65" s="152"/>
      <c r="H65" s="152"/>
      <c r="I65" s="152"/>
    </row>
    <row r="154" spans="10:10">
      <c r="J154" s="252"/>
    </row>
    <row r="162" spans="2:15">
      <c r="B162" s="12">
        <f>B158-B157</f>
        <v>0</v>
      </c>
    </row>
    <row r="167" spans="2:15">
      <c r="M167" s="165">
        <v>41334</v>
      </c>
      <c r="N167">
        <v>8152</v>
      </c>
      <c r="O167">
        <v>6807</v>
      </c>
    </row>
    <row r="179" spans="2:10" ht="15" customHeight="1"/>
    <row r="180" spans="2:10">
      <c r="J180" s="252"/>
    </row>
    <row r="183" spans="2:10">
      <c r="B183" s="12" t="e">
        <f>B178/B177*100-100</f>
        <v>#DIV/0!</v>
      </c>
      <c r="H183" s="12">
        <f>G183-F183</f>
        <v>0</v>
      </c>
    </row>
    <row r="184" spans="2:10">
      <c r="F184" s="243"/>
    </row>
  </sheetData>
  <phoneticPr fontId="15" type="noConversion"/>
  <printOptions horizontalCentered="1"/>
  <pageMargins left="0.98425196850393704" right="0.74803149606299213" top="0.78740157480314965" bottom="0.39370078740157483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0070C0"/>
  </sheetPr>
  <dimension ref="A1:O73"/>
  <sheetViews>
    <sheetView showGridLines="0" zoomScaleNormal="100" zoomScaleSheetLayoutView="100" workbookViewId="0">
      <pane ySplit="5" topLeftCell="A33" activePane="bottomLeft" state="frozen"/>
      <selection activeCell="K45" sqref="K45"/>
      <selection pane="bottomLeft" activeCell="A64" sqref="A64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12" ht="18" customHeight="1">
      <c r="A1" s="56" t="s">
        <v>108</v>
      </c>
      <c r="B1" s="59"/>
      <c r="C1" s="59"/>
      <c r="D1" s="59"/>
      <c r="E1" s="59"/>
      <c r="F1" s="59"/>
      <c r="G1" s="59"/>
    </row>
    <row r="2" spans="1:12" ht="3.75" customHeight="1">
      <c r="A2"/>
      <c r="B2" s="6"/>
      <c r="C2" s="6"/>
    </row>
    <row r="3" spans="1:12" s="76" customFormat="1" ht="16.5" customHeight="1">
      <c r="A3" s="193"/>
      <c r="B3" s="195"/>
      <c r="C3" s="302" t="s">
        <v>24</v>
      </c>
      <c r="D3" s="302"/>
      <c r="E3" s="302"/>
      <c r="F3" s="302"/>
      <c r="G3" s="302"/>
      <c r="H3" s="194"/>
    </row>
    <row r="4" spans="1:12" ht="15.75" customHeight="1">
      <c r="A4" s="124" t="s">
        <v>11</v>
      </c>
      <c r="B4" s="34" t="s">
        <v>25</v>
      </c>
      <c r="C4" s="33" t="s">
        <v>61</v>
      </c>
      <c r="D4" s="33" t="s">
        <v>64</v>
      </c>
      <c r="E4" s="33" t="s">
        <v>62</v>
      </c>
      <c r="F4" s="33" t="s">
        <v>63</v>
      </c>
      <c r="G4" s="33" t="s">
        <v>9</v>
      </c>
      <c r="H4" s="16"/>
    </row>
    <row r="5" spans="1:12" s="192" customFormat="1" ht="13.5">
      <c r="A5" s="189"/>
      <c r="B5" s="190"/>
      <c r="C5" s="204"/>
      <c r="D5" s="204" t="s">
        <v>65</v>
      </c>
      <c r="E5" s="204" t="s">
        <v>40</v>
      </c>
      <c r="F5" s="204" t="s">
        <v>60</v>
      </c>
      <c r="G5" s="204" t="s">
        <v>26</v>
      </c>
      <c r="H5" s="191"/>
    </row>
    <row r="6" spans="1:12" s="37" customFormat="1" ht="13.5">
      <c r="A6" s="110" t="s">
        <v>17</v>
      </c>
      <c r="B6" s="2"/>
      <c r="C6" s="208"/>
      <c r="D6" s="208"/>
      <c r="E6" s="208"/>
      <c r="F6" s="208"/>
      <c r="G6" s="208"/>
      <c r="H6" s="36"/>
      <c r="L6" s="289"/>
    </row>
    <row r="7" spans="1:12" s="37" customFormat="1" ht="13.5">
      <c r="A7" s="103">
        <v>2008</v>
      </c>
      <c r="B7" s="108">
        <v>1350</v>
      </c>
      <c r="C7" s="217">
        <v>882</v>
      </c>
      <c r="D7" s="217">
        <v>267</v>
      </c>
      <c r="E7" s="217">
        <v>44</v>
      </c>
      <c r="F7" s="217">
        <v>137</v>
      </c>
      <c r="G7" s="217">
        <v>20</v>
      </c>
      <c r="H7" s="36"/>
      <c r="L7" s="289"/>
    </row>
    <row r="8" spans="1:12" s="37" customFormat="1" ht="14.1" customHeight="1">
      <c r="A8" s="103">
        <v>2009</v>
      </c>
      <c r="B8" s="108">
        <v>722</v>
      </c>
      <c r="C8" s="217">
        <v>442</v>
      </c>
      <c r="D8" s="217">
        <v>163</v>
      </c>
      <c r="E8" s="217">
        <v>25</v>
      </c>
      <c r="F8" s="217">
        <v>73</v>
      </c>
      <c r="G8" s="217">
        <v>19</v>
      </c>
      <c r="H8" s="36"/>
      <c r="L8" s="289"/>
    </row>
    <row r="9" spans="1:12" s="37" customFormat="1" ht="14.1" customHeight="1">
      <c r="A9" s="103">
        <v>2010</v>
      </c>
      <c r="B9" s="108">
        <v>801</v>
      </c>
      <c r="C9" s="217">
        <v>517</v>
      </c>
      <c r="D9" s="217">
        <v>178</v>
      </c>
      <c r="E9" s="217">
        <v>16</v>
      </c>
      <c r="F9" s="217">
        <v>65</v>
      </c>
      <c r="G9" s="217">
        <v>25</v>
      </c>
      <c r="H9" s="36"/>
      <c r="L9" s="289"/>
    </row>
    <row r="10" spans="1:12" s="37" customFormat="1" ht="14.1" customHeight="1">
      <c r="A10" s="103">
        <v>2011</v>
      </c>
      <c r="B10" s="108">
        <v>706</v>
      </c>
      <c r="C10" s="217">
        <v>456</v>
      </c>
      <c r="D10" s="217">
        <v>145</v>
      </c>
      <c r="E10" s="217">
        <v>17</v>
      </c>
      <c r="F10" s="217">
        <v>70</v>
      </c>
      <c r="G10" s="217">
        <v>18</v>
      </c>
      <c r="H10" s="36"/>
      <c r="L10" s="289"/>
    </row>
    <row r="11" spans="1:12" s="37" customFormat="1" ht="14.1" customHeight="1">
      <c r="A11" s="103">
        <v>2012</v>
      </c>
      <c r="B11" s="108">
        <v>1301</v>
      </c>
      <c r="C11" s="217">
        <v>973</v>
      </c>
      <c r="D11" s="217">
        <v>225</v>
      </c>
      <c r="E11" s="217">
        <v>21</v>
      </c>
      <c r="F11" s="217">
        <v>70</v>
      </c>
      <c r="G11" s="217">
        <v>12</v>
      </c>
      <c r="H11" s="36"/>
      <c r="L11" s="289"/>
    </row>
    <row r="12" spans="1:12" s="37" customFormat="1" ht="14.1" customHeight="1">
      <c r="A12" s="103">
        <v>2013</v>
      </c>
      <c r="B12" s="108">
        <v>1766</v>
      </c>
      <c r="C12" s="217">
        <v>1260</v>
      </c>
      <c r="D12" s="217">
        <v>323</v>
      </c>
      <c r="E12" s="217">
        <v>32</v>
      </c>
      <c r="F12" s="217">
        <v>137</v>
      </c>
      <c r="G12" s="217">
        <v>14</v>
      </c>
      <c r="H12" s="36"/>
      <c r="L12" s="289"/>
    </row>
    <row r="13" spans="1:12" s="37" customFormat="1" ht="14.1" customHeight="1">
      <c r="A13" s="103">
        <v>2014</v>
      </c>
      <c r="B13" s="108">
        <v>1843</v>
      </c>
      <c r="C13" s="217">
        <v>1293</v>
      </c>
      <c r="D13" s="217">
        <v>313</v>
      </c>
      <c r="E13" s="217">
        <v>77</v>
      </c>
      <c r="F13" s="217">
        <v>146</v>
      </c>
      <c r="G13" s="217">
        <v>14</v>
      </c>
      <c r="H13" s="36"/>
      <c r="L13" s="289"/>
    </row>
    <row r="14" spans="1:12" s="37" customFormat="1" ht="14.1" customHeight="1">
      <c r="A14" s="103">
        <v>2015</v>
      </c>
      <c r="B14" s="108">
        <v>2225</v>
      </c>
      <c r="C14" s="217">
        <v>1516</v>
      </c>
      <c r="D14" s="217">
        <v>387</v>
      </c>
      <c r="E14" s="217">
        <v>82</v>
      </c>
      <c r="F14" s="217">
        <v>155</v>
      </c>
      <c r="G14" s="217">
        <v>85</v>
      </c>
      <c r="H14" s="36"/>
      <c r="L14" s="289"/>
    </row>
    <row r="15" spans="1:12" s="37" customFormat="1" ht="14.1" customHeight="1">
      <c r="A15" s="103">
        <v>2016</v>
      </c>
      <c r="B15" s="108">
        <v>1963</v>
      </c>
      <c r="C15" s="217">
        <v>1247</v>
      </c>
      <c r="D15" s="217">
        <v>436</v>
      </c>
      <c r="E15" s="217">
        <v>43</v>
      </c>
      <c r="F15" s="217">
        <v>200</v>
      </c>
      <c r="G15" s="217">
        <v>37</v>
      </c>
      <c r="H15" s="36"/>
      <c r="L15" s="289"/>
    </row>
    <row r="16" spans="1:12" s="37" customFormat="1" ht="13.5">
      <c r="A16" s="104" t="s">
        <v>18</v>
      </c>
      <c r="B16" s="57"/>
      <c r="C16" s="210"/>
      <c r="D16" s="210"/>
      <c r="E16" s="210"/>
      <c r="F16" s="210"/>
      <c r="G16" s="210"/>
      <c r="H16" s="36"/>
      <c r="L16" s="289"/>
    </row>
    <row r="17" spans="1:13" ht="13.5">
      <c r="A17" s="105">
        <v>2008</v>
      </c>
      <c r="B17" s="32"/>
      <c r="C17" s="33"/>
      <c r="D17" s="33"/>
      <c r="E17" s="33"/>
      <c r="F17" s="33"/>
      <c r="G17" s="33"/>
      <c r="H17" s="109"/>
      <c r="I17" s="24"/>
      <c r="L17" s="285"/>
    </row>
    <row r="18" spans="1:13" ht="14.1" customHeight="1">
      <c r="A18" s="106" t="s">
        <v>19</v>
      </c>
      <c r="B18" s="88">
        <v>470</v>
      </c>
      <c r="C18" s="83">
        <v>359</v>
      </c>
      <c r="D18" s="83">
        <v>56</v>
      </c>
      <c r="E18" s="83">
        <v>18</v>
      </c>
      <c r="F18" s="83">
        <v>29</v>
      </c>
      <c r="G18" s="83">
        <v>8</v>
      </c>
      <c r="H18" s="109"/>
      <c r="I18" s="24"/>
      <c r="L18" s="285"/>
    </row>
    <row r="19" spans="1:13" ht="14.1" customHeight="1">
      <c r="A19" s="106" t="s">
        <v>20</v>
      </c>
      <c r="B19" s="88">
        <v>404</v>
      </c>
      <c r="C19" s="83">
        <v>258</v>
      </c>
      <c r="D19" s="83">
        <v>80</v>
      </c>
      <c r="E19" s="83">
        <v>8</v>
      </c>
      <c r="F19" s="83">
        <v>48</v>
      </c>
      <c r="G19" s="83">
        <v>10</v>
      </c>
      <c r="H19" s="109"/>
      <c r="I19" s="24"/>
      <c r="L19" s="285"/>
    </row>
    <row r="20" spans="1:13" ht="14.1" customHeight="1">
      <c r="A20" s="106" t="s">
        <v>21</v>
      </c>
      <c r="B20" s="88">
        <v>226</v>
      </c>
      <c r="C20" s="83">
        <v>130</v>
      </c>
      <c r="D20" s="83">
        <v>61</v>
      </c>
      <c r="E20" s="83">
        <v>6</v>
      </c>
      <c r="F20" s="83">
        <v>29</v>
      </c>
      <c r="G20" s="83" t="s">
        <v>0</v>
      </c>
      <c r="H20" s="109"/>
      <c r="I20" s="24"/>
      <c r="L20" s="285"/>
    </row>
    <row r="21" spans="1:13" ht="14.1" customHeight="1">
      <c r="A21" s="106" t="s">
        <v>22</v>
      </c>
      <c r="B21" s="88">
        <v>250</v>
      </c>
      <c r="C21" s="83">
        <v>135</v>
      </c>
      <c r="D21" s="83">
        <v>70</v>
      </c>
      <c r="E21" s="83">
        <v>12</v>
      </c>
      <c r="F21" s="83">
        <v>31</v>
      </c>
      <c r="G21" s="83">
        <v>2</v>
      </c>
      <c r="H21" s="109"/>
      <c r="I21" s="24"/>
      <c r="L21" s="285"/>
    </row>
    <row r="22" spans="1:13" ht="14.1" customHeight="1">
      <c r="A22" s="105">
        <v>2009</v>
      </c>
      <c r="B22" s="88"/>
      <c r="C22" s="83"/>
      <c r="D22" s="83"/>
      <c r="E22" s="83"/>
      <c r="F22" s="83"/>
      <c r="G22" s="83"/>
      <c r="H22" s="109"/>
      <c r="I22" s="2"/>
      <c r="L22" s="285"/>
    </row>
    <row r="23" spans="1:13" ht="14.1" customHeight="1">
      <c r="A23" s="106" t="s">
        <v>19</v>
      </c>
      <c r="B23" s="88">
        <v>167</v>
      </c>
      <c r="C23" s="83">
        <v>112</v>
      </c>
      <c r="D23" s="83">
        <v>33</v>
      </c>
      <c r="E23" s="83">
        <v>8</v>
      </c>
      <c r="F23" s="83">
        <v>12</v>
      </c>
      <c r="G23" s="83">
        <v>2</v>
      </c>
      <c r="H23" s="109"/>
      <c r="I23" s="2"/>
      <c r="L23" s="285"/>
    </row>
    <row r="24" spans="1:13" ht="14.1" customHeight="1">
      <c r="A24" s="106" t="s">
        <v>20</v>
      </c>
      <c r="B24" s="88">
        <v>182</v>
      </c>
      <c r="C24" s="83">
        <v>101</v>
      </c>
      <c r="D24" s="83">
        <v>41</v>
      </c>
      <c r="E24" s="83">
        <v>6</v>
      </c>
      <c r="F24" s="83">
        <v>22</v>
      </c>
      <c r="G24" s="83">
        <v>12</v>
      </c>
      <c r="H24" s="109"/>
      <c r="I24" s="2"/>
      <c r="L24" s="285"/>
    </row>
    <row r="25" spans="1:13" ht="15" customHeight="1">
      <c r="A25" s="106" t="s">
        <v>21</v>
      </c>
      <c r="B25" s="88">
        <v>158</v>
      </c>
      <c r="C25" s="83">
        <v>87</v>
      </c>
      <c r="D25" s="83">
        <v>46</v>
      </c>
      <c r="E25" s="83">
        <v>3</v>
      </c>
      <c r="F25" s="83">
        <v>19</v>
      </c>
      <c r="G25" s="83">
        <v>3</v>
      </c>
      <c r="H25" s="109"/>
      <c r="I25" s="24"/>
      <c r="J25" s="233"/>
      <c r="K25" s="10"/>
      <c r="L25" s="285"/>
    </row>
    <row r="26" spans="1:13" ht="15" customHeight="1">
      <c r="A26" s="106" t="s">
        <v>22</v>
      </c>
      <c r="B26" s="88">
        <v>215</v>
      </c>
      <c r="C26" s="83">
        <v>142</v>
      </c>
      <c r="D26" s="83">
        <v>43</v>
      </c>
      <c r="E26" s="83">
        <v>8</v>
      </c>
      <c r="F26" s="83">
        <v>20</v>
      </c>
      <c r="G26" s="83">
        <v>2</v>
      </c>
      <c r="H26" s="109"/>
      <c r="I26" s="24"/>
      <c r="J26" s="233"/>
      <c r="K26" s="10"/>
      <c r="L26" s="285"/>
    </row>
    <row r="27" spans="1:13" ht="15" customHeight="1">
      <c r="A27" s="105">
        <v>2010</v>
      </c>
      <c r="B27" s="88"/>
      <c r="C27" s="83"/>
      <c r="D27" s="83"/>
      <c r="E27" s="83"/>
      <c r="F27" s="83"/>
      <c r="G27" s="83"/>
      <c r="H27" s="109"/>
      <c r="I27" s="24"/>
      <c r="J27" s="233"/>
      <c r="K27" s="10"/>
      <c r="L27" s="285"/>
    </row>
    <row r="28" spans="1:13" ht="15" customHeight="1">
      <c r="A28" s="106" t="s">
        <v>19</v>
      </c>
      <c r="B28" s="88">
        <v>212</v>
      </c>
      <c r="C28" s="83">
        <v>144</v>
      </c>
      <c r="D28" s="83">
        <v>37</v>
      </c>
      <c r="E28" s="83">
        <v>7</v>
      </c>
      <c r="F28" s="83">
        <v>21</v>
      </c>
      <c r="G28" s="83">
        <v>3</v>
      </c>
      <c r="H28" s="109"/>
      <c r="I28" s="2"/>
      <c r="J28" s="233"/>
      <c r="K28" s="10"/>
      <c r="L28" s="285"/>
    </row>
    <row r="29" spans="1:13" ht="15" customHeight="1">
      <c r="A29" s="106" t="s">
        <v>20</v>
      </c>
      <c r="B29" s="88">
        <v>175</v>
      </c>
      <c r="C29" s="83">
        <v>111</v>
      </c>
      <c r="D29" s="83">
        <v>38</v>
      </c>
      <c r="E29" s="83">
        <v>2</v>
      </c>
      <c r="F29" s="83">
        <v>15</v>
      </c>
      <c r="G29" s="83">
        <v>9</v>
      </c>
      <c r="H29" s="109"/>
      <c r="I29" s="2"/>
      <c r="J29" s="233"/>
      <c r="K29" s="10"/>
      <c r="L29" s="285"/>
    </row>
    <row r="30" spans="1:13" ht="15" customHeight="1">
      <c r="A30" s="106" t="s">
        <v>21</v>
      </c>
      <c r="B30" s="88">
        <v>212</v>
      </c>
      <c r="C30" s="83">
        <v>146</v>
      </c>
      <c r="D30" s="83">
        <v>43</v>
      </c>
      <c r="E30" s="83">
        <v>4</v>
      </c>
      <c r="F30" s="83">
        <v>14</v>
      </c>
      <c r="G30" s="83">
        <v>5</v>
      </c>
      <c r="H30" s="109"/>
      <c r="I30" s="2"/>
      <c r="J30" s="233"/>
      <c r="K30" s="10"/>
      <c r="L30" s="285"/>
    </row>
    <row r="31" spans="1:13" ht="15" customHeight="1">
      <c r="A31" s="106" t="s">
        <v>22</v>
      </c>
      <c r="B31" s="88">
        <v>202</v>
      </c>
      <c r="C31" s="83">
        <v>116</v>
      </c>
      <c r="D31" s="83">
        <v>60</v>
      </c>
      <c r="E31" s="83">
        <v>3</v>
      </c>
      <c r="F31" s="83">
        <v>15</v>
      </c>
      <c r="G31" s="83">
        <v>8</v>
      </c>
      <c r="H31" s="109"/>
      <c r="I31" s="2"/>
      <c r="J31" s="233"/>
      <c r="K31" s="10"/>
      <c r="L31" s="285"/>
    </row>
    <row r="32" spans="1:13" ht="15" customHeight="1">
      <c r="A32" s="105">
        <v>2011</v>
      </c>
      <c r="B32" s="88"/>
      <c r="C32" s="83"/>
      <c r="D32" s="83"/>
      <c r="E32" s="83"/>
      <c r="F32" s="83"/>
      <c r="G32" s="83"/>
      <c r="H32" s="109"/>
      <c r="I32" s="2"/>
      <c r="J32" s="233"/>
      <c r="K32" s="10"/>
      <c r="L32" s="285"/>
      <c r="M32" s="165"/>
    </row>
    <row r="33" spans="1:12" ht="15" customHeight="1">
      <c r="A33" s="106" t="s">
        <v>19</v>
      </c>
      <c r="B33" s="88">
        <v>232</v>
      </c>
      <c r="C33" s="83">
        <v>172</v>
      </c>
      <c r="D33" s="83">
        <v>34</v>
      </c>
      <c r="E33" s="83">
        <v>4</v>
      </c>
      <c r="F33" s="83">
        <v>17</v>
      </c>
      <c r="G33" s="83">
        <v>5</v>
      </c>
      <c r="H33" s="109"/>
      <c r="I33" s="2"/>
      <c r="J33" s="233"/>
      <c r="K33" s="10"/>
      <c r="L33" s="285"/>
    </row>
    <row r="34" spans="1:12" ht="15" customHeight="1">
      <c r="A34" s="106" t="s">
        <v>20</v>
      </c>
      <c r="B34" s="88">
        <v>192</v>
      </c>
      <c r="C34" s="83">
        <v>117</v>
      </c>
      <c r="D34" s="83">
        <v>44</v>
      </c>
      <c r="E34" s="83">
        <v>4</v>
      </c>
      <c r="F34" s="83">
        <v>21</v>
      </c>
      <c r="G34" s="83">
        <v>6</v>
      </c>
      <c r="H34" s="109"/>
      <c r="I34" s="2"/>
      <c r="J34" s="233"/>
      <c r="K34" s="10"/>
      <c r="L34" s="285"/>
    </row>
    <row r="35" spans="1:12" ht="15" customHeight="1">
      <c r="A35" s="106" t="s">
        <v>21</v>
      </c>
      <c r="B35" s="88">
        <v>154</v>
      </c>
      <c r="C35" s="83">
        <v>93</v>
      </c>
      <c r="D35" s="83">
        <v>38</v>
      </c>
      <c r="E35" s="83">
        <v>4</v>
      </c>
      <c r="F35" s="83">
        <v>15</v>
      </c>
      <c r="G35" s="83">
        <v>4</v>
      </c>
      <c r="H35" s="109"/>
      <c r="I35" s="2"/>
      <c r="J35" s="233"/>
      <c r="K35" s="10"/>
      <c r="L35" s="285"/>
    </row>
    <row r="36" spans="1:12" ht="15" customHeight="1">
      <c r="A36" s="106" t="s">
        <v>22</v>
      </c>
      <c r="B36" s="88">
        <v>128</v>
      </c>
      <c r="C36" s="83">
        <v>74</v>
      </c>
      <c r="D36" s="83">
        <v>29</v>
      </c>
      <c r="E36" s="83">
        <v>5</v>
      </c>
      <c r="F36" s="83">
        <v>17</v>
      </c>
      <c r="G36" s="83">
        <v>3</v>
      </c>
      <c r="H36" s="109"/>
      <c r="I36" s="2"/>
      <c r="J36" s="233"/>
      <c r="K36" s="234"/>
      <c r="L36" s="285"/>
    </row>
    <row r="37" spans="1:12" ht="15" customHeight="1">
      <c r="A37" s="105">
        <v>2012</v>
      </c>
      <c r="B37" s="88"/>
      <c r="C37" s="83"/>
      <c r="D37" s="83"/>
      <c r="E37" s="83"/>
      <c r="F37" s="83"/>
      <c r="G37" s="83"/>
      <c r="H37" s="109"/>
      <c r="I37" s="2"/>
      <c r="J37" s="233"/>
      <c r="K37" s="234"/>
      <c r="L37" s="285"/>
    </row>
    <row r="38" spans="1:12" ht="15" customHeight="1">
      <c r="A38" s="106" t="s">
        <v>19</v>
      </c>
      <c r="B38" s="88">
        <v>209</v>
      </c>
      <c r="C38" s="83">
        <v>132</v>
      </c>
      <c r="D38" s="83">
        <v>63</v>
      </c>
      <c r="E38" s="83">
        <v>4</v>
      </c>
      <c r="F38" s="83">
        <v>8</v>
      </c>
      <c r="G38" s="83">
        <v>2</v>
      </c>
      <c r="H38" s="109"/>
      <c r="I38" s="2"/>
      <c r="J38" s="233"/>
      <c r="K38" s="234"/>
      <c r="L38" s="285"/>
    </row>
    <row r="39" spans="1:12" ht="15" customHeight="1">
      <c r="A39" s="106" t="s">
        <v>20</v>
      </c>
      <c r="B39" s="88">
        <v>392</v>
      </c>
      <c r="C39" s="83">
        <v>295</v>
      </c>
      <c r="D39" s="83">
        <v>64</v>
      </c>
      <c r="E39" s="83">
        <v>8</v>
      </c>
      <c r="F39" s="83">
        <v>16</v>
      </c>
      <c r="G39" s="83">
        <v>9</v>
      </c>
      <c r="H39" s="109"/>
      <c r="I39" s="2"/>
      <c r="J39" s="233"/>
      <c r="K39" s="234"/>
      <c r="L39" s="285"/>
    </row>
    <row r="40" spans="1:12" ht="15" customHeight="1">
      <c r="A40" s="106" t="s">
        <v>21</v>
      </c>
      <c r="B40" s="88">
        <v>355</v>
      </c>
      <c r="C40" s="83">
        <v>281</v>
      </c>
      <c r="D40" s="83">
        <v>46</v>
      </c>
      <c r="E40" s="83">
        <v>5</v>
      </c>
      <c r="F40" s="83">
        <v>23</v>
      </c>
      <c r="G40" s="83" t="s">
        <v>0</v>
      </c>
      <c r="H40" s="109"/>
      <c r="I40" s="2"/>
      <c r="J40" s="233"/>
      <c r="K40" s="234"/>
      <c r="L40" s="285"/>
    </row>
    <row r="41" spans="1:12" ht="15" customHeight="1">
      <c r="A41" s="106" t="s">
        <v>22</v>
      </c>
      <c r="B41" s="88">
        <v>345</v>
      </c>
      <c r="C41" s="83">
        <v>265</v>
      </c>
      <c r="D41" s="83">
        <v>52</v>
      </c>
      <c r="E41" s="83">
        <v>4</v>
      </c>
      <c r="F41" s="83">
        <v>23</v>
      </c>
      <c r="G41" s="83">
        <v>1</v>
      </c>
      <c r="H41" s="109"/>
      <c r="I41" s="2"/>
      <c r="J41" s="2"/>
      <c r="K41" s="2"/>
      <c r="L41" s="285"/>
    </row>
    <row r="42" spans="1:12" ht="15" customHeight="1">
      <c r="A42" s="105">
        <v>2013</v>
      </c>
      <c r="B42" s="88"/>
      <c r="C42" s="83"/>
      <c r="D42" s="83"/>
      <c r="E42" s="83"/>
      <c r="F42" s="83"/>
      <c r="G42" s="83"/>
      <c r="H42" s="109"/>
      <c r="I42" s="2"/>
      <c r="J42" s="2"/>
      <c r="K42" s="2"/>
      <c r="L42" s="285"/>
    </row>
    <row r="43" spans="1:12" ht="15" customHeight="1">
      <c r="A43" s="106" t="s">
        <v>19</v>
      </c>
      <c r="B43" s="88">
        <v>394</v>
      </c>
      <c r="C43" s="83">
        <v>299</v>
      </c>
      <c r="D43" s="83">
        <v>49</v>
      </c>
      <c r="E43" s="83">
        <v>5</v>
      </c>
      <c r="F43" s="83">
        <v>39</v>
      </c>
      <c r="G43" s="83">
        <v>2</v>
      </c>
      <c r="H43" s="109"/>
      <c r="I43" s="2"/>
      <c r="J43" s="2"/>
      <c r="K43" s="2"/>
    </row>
    <row r="44" spans="1:12" ht="15" customHeight="1">
      <c r="A44" s="106" t="s">
        <v>20</v>
      </c>
      <c r="B44" s="88">
        <v>435</v>
      </c>
      <c r="C44" s="83">
        <v>284</v>
      </c>
      <c r="D44" s="83">
        <v>110</v>
      </c>
      <c r="E44" s="83">
        <v>6</v>
      </c>
      <c r="F44" s="83">
        <v>25</v>
      </c>
      <c r="G44" s="83">
        <v>10</v>
      </c>
      <c r="H44" s="109"/>
      <c r="I44" s="2"/>
      <c r="J44" s="2"/>
      <c r="K44" s="2"/>
    </row>
    <row r="45" spans="1:12" ht="15" customHeight="1">
      <c r="A45" s="106" t="s">
        <v>21</v>
      </c>
      <c r="B45" s="88">
        <v>403</v>
      </c>
      <c r="C45" s="33">
        <v>281</v>
      </c>
      <c r="D45" s="33">
        <v>72</v>
      </c>
      <c r="E45" s="33">
        <v>11</v>
      </c>
      <c r="F45" s="33">
        <v>39</v>
      </c>
      <c r="G45" s="83" t="s">
        <v>0</v>
      </c>
      <c r="H45" s="109"/>
      <c r="I45" s="2"/>
      <c r="J45" s="2"/>
      <c r="K45" s="2"/>
    </row>
    <row r="46" spans="1:12" ht="15" customHeight="1">
      <c r="A46" s="106" t="s">
        <v>22</v>
      </c>
      <c r="B46" s="88">
        <v>534</v>
      </c>
      <c r="C46" s="33">
        <v>396</v>
      </c>
      <c r="D46" s="33">
        <v>92</v>
      </c>
      <c r="E46" s="33">
        <v>10</v>
      </c>
      <c r="F46" s="33">
        <v>34</v>
      </c>
      <c r="G46" s="83">
        <v>2</v>
      </c>
      <c r="H46" s="109"/>
      <c r="I46" s="2"/>
      <c r="J46" s="2"/>
      <c r="K46" s="2"/>
    </row>
    <row r="47" spans="1:12" ht="15" customHeight="1">
      <c r="A47" s="105">
        <v>2014</v>
      </c>
      <c r="B47" s="88"/>
      <c r="C47" s="33"/>
      <c r="D47" s="33"/>
      <c r="E47" s="33"/>
      <c r="F47" s="33"/>
      <c r="G47" s="83"/>
      <c r="H47" s="109"/>
      <c r="I47" s="2"/>
      <c r="J47" s="2"/>
      <c r="K47" s="2"/>
    </row>
    <row r="48" spans="1:12" ht="15" customHeight="1">
      <c r="A48" s="106" t="s">
        <v>19</v>
      </c>
      <c r="B48" s="88">
        <v>374</v>
      </c>
      <c r="C48" s="33">
        <v>232</v>
      </c>
      <c r="D48" s="33">
        <v>74</v>
      </c>
      <c r="E48" s="33">
        <v>8</v>
      </c>
      <c r="F48" s="33">
        <v>58</v>
      </c>
      <c r="G48" s="83">
        <v>2</v>
      </c>
      <c r="H48" s="109"/>
      <c r="I48" s="2"/>
      <c r="J48" s="2"/>
      <c r="K48" s="2"/>
    </row>
    <row r="49" spans="1:15" ht="15" customHeight="1">
      <c r="A49" s="106" t="s">
        <v>20</v>
      </c>
      <c r="B49" s="88">
        <v>530</v>
      </c>
      <c r="C49" s="33">
        <v>391</v>
      </c>
      <c r="D49" s="33">
        <v>93</v>
      </c>
      <c r="E49" s="33">
        <v>11</v>
      </c>
      <c r="F49" s="33">
        <v>32</v>
      </c>
      <c r="G49" s="83">
        <v>3</v>
      </c>
      <c r="H49" s="109"/>
      <c r="I49" s="2"/>
      <c r="J49" s="2"/>
      <c r="K49" s="2"/>
    </row>
    <row r="50" spans="1:15" ht="15" customHeight="1">
      <c r="A50" s="106" t="s">
        <v>21</v>
      </c>
      <c r="B50" s="88">
        <v>500</v>
      </c>
      <c r="C50" s="33">
        <v>382</v>
      </c>
      <c r="D50" s="33">
        <v>56</v>
      </c>
      <c r="E50" s="33">
        <v>27</v>
      </c>
      <c r="F50" s="33">
        <v>30</v>
      </c>
      <c r="G50" s="83">
        <v>5</v>
      </c>
      <c r="H50" s="109"/>
      <c r="I50" s="2"/>
      <c r="J50" s="2"/>
      <c r="K50" s="2"/>
    </row>
    <row r="51" spans="1:15" ht="15" customHeight="1">
      <c r="A51" s="106" t="s">
        <v>78</v>
      </c>
      <c r="B51" s="88">
        <v>439</v>
      </c>
      <c r="C51" s="33">
        <v>288</v>
      </c>
      <c r="D51" s="33">
        <v>90</v>
      </c>
      <c r="E51" s="33">
        <v>31</v>
      </c>
      <c r="F51" s="33">
        <v>26</v>
      </c>
      <c r="G51" s="83">
        <v>4</v>
      </c>
      <c r="H51" s="109"/>
      <c r="I51" s="2"/>
      <c r="J51" s="2"/>
      <c r="K51" s="2"/>
    </row>
    <row r="52" spans="1:15" ht="15" customHeight="1">
      <c r="A52" s="105">
        <v>2015</v>
      </c>
      <c r="B52" s="88"/>
      <c r="C52" s="33"/>
      <c r="D52" s="33"/>
      <c r="E52" s="33"/>
      <c r="F52" s="33"/>
      <c r="G52" s="83"/>
      <c r="H52" s="109"/>
      <c r="I52" s="2"/>
      <c r="J52" s="2"/>
      <c r="K52" s="2"/>
    </row>
    <row r="53" spans="1:15" ht="15" customHeight="1">
      <c r="A53" s="106" t="s">
        <v>19</v>
      </c>
      <c r="B53" s="88">
        <f t="shared" ref="B53" si="0">SUM(C53:G53)</f>
        <v>531</v>
      </c>
      <c r="C53" s="33">
        <v>374</v>
      </c>
      <c r="D53" s="33">
        <v>53</v>
      </c>
      <c r="E53" s="33">
        <v>12</v>
      </c>
      <c r="F53" s="33">
        <v>35</v>
      </c>
      <c r="G53" s="83">
        <v>57</v>
      </c>
      <c r="H53" s="109"/>
      <c r="I53" s="2"/>
      <c r="J53" s="2"/>
      <c r="K53" s="2"/>
    </row>
    <row r="54" spans="1:15" ht="15" customHeight="1">
      <c r="A54" s="106" t="s">
        <v>20</v>
      </c>
      <c r="B54" s="88">
        <v>630</v>
      </c>
      <c r="C54" s="33">
        <v>471</v>
      </c>
      <c r="D54" s="33">
        <v>77</v>
      </c>
      <c r="E54" s="33">
        <v>28</v>
      </c>
      <c r="F54" s="33">
        <v>48</v>
      </c>
      <c r="G54" s="83">
        <v>6</v>
      </c>
      <c r="H54" s="109"/>
      <c r="I54" s="2"/>
      <c r="J54" s="2"/>
      <c r="K54" s="2"/>
    </row>
    <row r="55" spans="1:15" ht="15" customHeight="1">
      <c r="A55" s="106" t="s">
        <v>21</v>
      </c>
      <c r="B55" s="88">
        <v>531</v>
      </c>
      <c r="C55" s="33">
        <v>348</v>
      </c>
      <c r="D55" s="33">
        <v>125</v>
      </c>
      <c r="E55" s="33">
        <v>18</v>
      </c>
      <c r="F55" s="33">
        <v>34</v>
      </c>
      <c r="G55" s="83">
        <v>6</v>
      </c>
      <c r="H55" s="109"/>
      <c r="I55" s="2"/>
      <c r="J55" s="2"/>
      <c r="K55" s="2"/>
    </row>
    <row r="56" spans="1:15" ht="15" customHeight="1">
      <c r="A56" s="106" t="s">
        <v>78</v>
      </c>
      <c r="B56" s="88">
        <v>533</v>
      </c>
      <c r="C56" s="33">
        <v>323</v>
      </c>
      <c r="D56" s="33">
        <v>132</v>
      </c>
      <c r="E56" s="33">
        <v>24</v>
      </c>
      <c r="F56" s="33">
        <v>38</v>
      </c>
      <c r="G56" s="83">
        <v>16</v>
      </c>
      <c r="H56" s="109"/>
      <c r="I56" s="2"/>
      <c r="J56" s="2"/>
      <c r="K56" s="2"/>
    </row>
    <row r="57" spans="1:15" ht="15" customHeight="1">
      <c r="A57" s="105">
        <v>2016</v>
      </c>
      <c r="B57" s="88"/>
      <c r="C57" s="33"/>
      <c r="D57" s="33"/>
      <c r="E57" s="33"/>
      <c r="F57" s="33"/>
      <c r="G57" s="83"/>
      <c r="H57" s="109"/>
      <c r="I57" s="2"/>
      <c r="J57" s="2"/>
      <c r="K57" s="2"/>
    </row>
    <row r="58" spans="1:15" ht="15" customHeight="1">
      <c r="A58" s="106" t="s">
        <v>19</v>
      </c>
      <c r="B58" s="88">
        <v>420</v>
      </c>
      <c r="C58" s="33">
        <v>268</v>
      </c>
      <c r="D58" s="33">
        <v>94</v>
      </c>
      <c r="E58" s="33">
        <v>8</v>
      </c>
      <c r="F58" s="33">
        <v>36</v>
      </c>
      <c r="G58" s="83">
        <v>14</v>
      </c>
      <c r="H58" s="109"/>
      <c r="I58" s="2"/>
      <c r="J58" s="2"/>
      <c r="K58" s="2"/>
    </row>
    <row r="59" spans="1:15" ht="15" customHeight="1">
      <c r="A59" s="106" t="s">
        <v>20</v>
      </c>
      <c r="B59" s="88">
        <v>548</v>
      </c>
      <c r="C59" s="33">
        <v>310</v>
      </c>
      <c r="D59" s="33">
        <v>152</v>
      </c>
      <c r="E59" s="33">
        <v>12</v>
      </c>
      <c r="F59" s="33">
        <v>67</v>
      </c>
      <c r="G59" s="83">
        <v>7</v>
      </c>
      <c r="H59" s="109"/>
      <c r="I59" s="2"/>
      <c r="J59" s="2"/>
      <c r="K59" s="2"/>
    </row>
    <row r="60" spans="1:15" ht="15" customHeight="1">
      <c r="A60" s="106" t="s">
        <v>21</v>
      </c>
      <c r="B60" s="88">
        <v>588</v>
      </c>
      <c r="C60" s="33">
        <v>395</v>
      </c>
      <c r="D60" s="33">
        <v>117</v>
      </c>
      <c r="E60" s="33">
        <v>11</v>
      </c>
      <c r="F60" s="33">
        <v>53</v>
      </c>
      <c r="G60" s="83">
        <v>12</v>
      </c>
      <c r="H60" s="109"/>
      <c r="I60" s="2"/>
      <c r="J60" s="2"/>
      <c r="K60" s="2"/>
    </row>
    <row r="61" spans="1:15" ht="15" customHeight="1">
      <c r="A61" s="106" t="s">
        <v>78</v>
      </c>
      <c r="B61" s="88">
        <v>407</v>
      </c>
      <c r="C61" s="33">
        <v>274</v>
      </c>
      <c r="D61" s="33">
        <v>73</v>
      </c>
      <c r="E61" s="33">
        <v>12</v>
      </c>
      <c r="F61" s="33">
        <v>44</v>
      </c>
      <c r="G61" s="83">
        <v>4</v>
      </c>
      <c r="H61" s="109"/>
      <c r="I61" s="2"/>
      <c r="J61" s="2"/>
      <c r="K61" s="2"/>
    </row>
    <row r="62" spans="1:15" ht="3.75" customHeight="1">
      <c r="A62" s="122"/>
      <c r="B62" s="254"/>
      <c r="C62" s="66"/>
      <c r="D62" s="66"/>
      <c r="E62" s="66"/>
      <c r="F62" s="66"/>
      <c r="G62" s="163"/>
      <c r="H62" s="176"/>
      <c r="I62" s="24"/>
      <c r="J62" s="2"/>
      <c r="K62" s="2"/>
      <c r="N62" s="2"/>
      <c r="O62" s="2"/>
    </row>
    <row r="63" spans="1:15" ht="14.25" customHeight="1">
      <c r="A63" s="42" t="s">
        <v>23</v>
      </c>
      <c r="B63" s="37" t="s">
        <v>69</v>
      </c>
      <c r="E63" s="4"/>
      <c r="F63" s="4"/>
      <c r="G63" s="4"/>
      <c r="H63" s="253"/>
      <c r="I63" s="2"/>
      <c r="J63" s="2"/>
      <c r="K63" s="2"/>
      <c r="N63" s="2"/>
      <c r="O63" s="2"/>
    </row>
    <row r="64" spans="1:15">
      <c r="B64" s="201"/>
      <c r="C64" s="201"/>
      <c r="D64" s="201"/>
      <c r="E64" s="201"/>
      <c r="F64" s="201"/>
      <c r="G64" s="201"/>
    </row>
    <row r="65" spans="2:11">
      <c r="B65" s="201"/>
      <c r="C65" s="245"/>
      <c r="D65" s="245"/>
      <c r="E65" s="245"/>
      <c r="F65" s="245"/>
      <c r="G65" s="201"/>
      <c r="H65" s="141">
        <f>G65-F65</f>
        <v>0</v>
      </c>
      <c r="I65" s="141"/>
      <c r="J65" s="141"/>
      <c r="K65" s="141"/>
    </row>
    <row r="66" spans="2:11">
      <c r="B66" s="151"/>
      <c r="C66" s="202"/>
      <c r="D66" s="202"/>
      <c r="E66" s="202"/>
      <c r="F66" s="202"/>
      <c r="G66" s="202"/>
    </row>
    <row r="67" spans="2:11">
      <c r="B67" s="141"/>
      <c r="C67" s="141"/>
      <c r="D67" s="141"/>
      <c r="E67" s="141"/>
      <c r="F67" s="141"/>
      <c r="G67" s="141"/>
    </row>
    <row r="68" spans="2:11">
      <c r="B68" s="145"/>
      <c r="C68" s="141"/>
      <c r="D68" s="141"/>
      <c r="E68" s="141"/>
      <c r="F68" s="141"/>
      <c r="G68" s="141"/>
    </row>
    <row r="69" spans="2:11">
      <c r="B69" s="141"/>
      <c r="C69" s="141"/>
      <c r="D69" s="141"/>
      <c r="E69" s="141"/>
      <c r="F69" s="141"/>
      <c r="G69" s="141"/>
    </row>
    <row r="70" spans="2:11">
      <c r="B70" s="141"/>
      <c r="C70" s="141"/>
      <c r="D70" s="141"/>
      <c r="E70" s="141"/>
      <c r="F70" s="141"/>
      <c r="G70" s="141"/>
    </row>
    <row r="71" spans="2:11">
      <c r="B71" s="141"/>
      <c r="C71" s="141"/>
      <c r="D71" s="141"/>
      <c r="E71" s="141"/>
      <c r="F71" s="141"/>
      <c r="G71" s="141"/>
    </row>
    <row r="72" spans="2:11">
      <c r="B72" s="141"/>
      <c r="C72" s="141"/>
      <c r="D72" s="141"/>
      <c r="E72" s="141"/>
      <c r="F72" s="141"/>
      <c r="G72" s="141"/>
    </row>
    <row r="73" spans="2:11">
      <c r="B73" s="141"/>
      <c r="C73" s="141"/>
      <c r="D73" s="141"/>
      <c r="E73" s="141"/>
      <c r="F73" s="141"/>
      <c r="G73" s="141"/>
    </row>
  </sheetData>
  <dataConsolidate/>
  <mergeCells count="1">
    <mergeCell ref="C3:G3"/>
  </mergeCells>
  <phoneticPr fontId="15" type="noConversion"/>
  <printOptions horizontalCentered="1"/>
  <pageMargins left="1.06" right="1.1299999999999999" top="0.78740157480314965" bottom="0" header="0.51181102362204722" footer="0.51181102362204722"/>
  <pageSetup paperSize="9" scale="91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70C0"/>
  </sheetPr>
  <dimension ref="A1:M87"/>
  <sheetViews>
    <sheetView showGridLines="0" zoomScaleNormal="100" zoomScaleSheetLayoutView="100" workbookViewId="0">
      <pane ySplit="5" topLeftCell="A33" activePane="bottomLeft" state="frozen"/>
      <selection activeCell="K45" sqref="K45"/>
      <selection pane="bottomLeft" activeCell="A64" sqref="A64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7" max="7" width="12.7109375" bestFit="1" customWidth="1"/>
  </cols>
  <sheetData>
    <row r="1" spans="1:12" s="58" customFormat="1" ht="18" customHeight="1">
      <c r="A1" s="303" t="s">
        <v>46</v>
      </c>
      <c r="B1" s="303"/>
      <c r="C1" s="303"/>
      <c r="D1" s="303"/>
    </row>
    <row r="2" spans="1:12" ht="15.75">
      <c r="A2" s="22"/>
      <c r="B2" s="19"/>
      <c r="C2" s="19"/>
      <c r="D2" s="19"/>
    </row>
    <row r="3" spans="1:12" ht="8.25" customHeight="1">
      <c r="A3" s="307" t="s">
        <v>11</v>
      </c>
      <c r="B3" s="31"/>
      <c r="C3" s="26"/>
      <c r="D3" s="28"/>
    </row>
    <row r="4" spans="1:12" ht="13.5">
      <c r="A4" s="308"/>
      <c r="B4" s="33" t="s">
        <v>25</v>
      </c>
      <c r="C4" s="33" t="s">
        <v>67</v>
      </c>
      <c r="D4" s="39" t="s">
        <v>67</v>
      </c>
    </row>
    <row r="5" spans="1:12" ht="13.5">
      <c r="A5" s="309"/>
      <c r="B5" s="66"/>
      <c r="C5" s="66" t="s">
        <v>66</v>
      </c>
      <c r="D5" s="101" t="s">
        <v>68</v>
      </c>
    </row>
    <row r="6" spans="1:12" s="196" customFormat="1" ht="13.5">
      <c r="A6" s="205" t="s">
        <v>17</v>
      </c>
      <c r="B6" s="304" t="s">
        <v>55</v>
      </c>
      <c r="C6" s="305"/>
      <c r="D6" s="306"/>
      <c r="L6" s="288"/>
    </row>
    <row r="7" spans="1:12" s="37" customFormat="1" ht="13.5">
      <c r="A7" s="103">
        <v>2008</v>
      </c>
      <c r="B7" s="207">
        <v>1217.7660000000001</v>
      </c>
      <c r="C7" s="207">
        <v>1169.2940000000001</v>
      </c>
      <c r="D7" s="213">
        <v>48.472000000000001</v>
      </c>
      <c r="G7" s="177"/>
      <c r="L7" s="289"/>
    </row>
    <row r="8" spans="1:12" s="37" customFormat="1" ht="13.5">
      <c r="A8" s="106">
        <v>2009</v>
      </c>
      <c r="B8" s="207">
        <v>1130.9482</v>
      </c>
      <c r="C8" s="207">
        <v>1055.9241999999999</v>
      </c>
      <c r="D8" s="213">
        <v>75.024000000000001</v>
      </c>
      <c r="G8" s="177"/>
      <c r="L8" s="289"/>
    </row>
    <row r="9" spans="1:12" s="37" customFormat="1" ht="13.5">
      <c r="A9" s="106">
        <v>2010</v>
      </c>
      <c r="B9" s="207">
        <v>1386.7585666666666</v>
      </c>
      <c r="C9" s="207">
        <v>1286.3984</v>
      </c>
      <c r="D9" s="213">
        <v>100.36016666666667</v>
      </c>
      <c r="G9" s="177"/>
      <c r="L9" s="289"/>
    </row>
    <row r="10" spans="1:12" s="37" customFormat="1" ht="13.5">
      <c r="A10" s="106">
        <v>2011</v>
      </c>
      <c r="B10" s="207">
        <v>1392.524275</v>
      </c>
      <c r="C10" s="207">
        <v>1326</v>
      </c>
      <c r="D10" s="213">
        <v>66.524275000000003</v>
      </c>
      <c r="G10" s="177"/>
      <c r="L10" s="289"/>
    </row>
    <row r="11" spans="1:12" s="37" customFormat="1" ht="13.5">
      <c r="A11" s="106">
        <v>2012</v>
      </c>
      <c r="B11" s="207">
        <v>1861</v>
      </c>
      <c r="C11" s="207">
        <v>1686</v>
      </c>
      <c r="D11" s="213">
        <v>175</v>
      </c>
      <c r="G11" s="177"/>
      <c r="L11" s="289"/>
    </row>
    <row r="12" spans="1:12" s="37" customFormat="1" ht="13.5">
      <c r="A12" s="103">
        <v>2013</v>
      </c>
      <c r="B12" s="207">
        <v>1352</v>
      </c>
      <c r="C12" s="207">
        <v>1243</v>
      </c>
      <c r="D12" s="213">
        <v>109</v>
      </c>
      <c r="G12" s="177"/>
      <c r="L12" s="289"/>
    </row>
    <row r="13" spans="1:12" s="37" customFormat="1" ht="13.5">
      <c r="A13" s="103">
        <v>2014</v>
      </c>
      <c r="B13" s="207">
        <v>1336.5</v>
      </c>
      <c r="C13" s="207">
        <v>1255.25</v>
      </c>
      <c r="D13" s="213">
        <v>81.25</v>
      </c>
      <c r="G13" s="177"/>
      <c r="L13" s="289"/>
    </row>
    <row r="14" spans="1:12" s="37" customFormat="1" ht="13.5">
      <c r="A14" s="103">
        <v>2015</v>
      </c>
      <c r="B14" s="207">
        <v>1363.6238839285716</v>
      </c>
      <c r="C14" s="207">
        <v>1265.6199776785716</v>
      </c>
      <c r="D14" s="213">
        <v>98.00390625</v>
      </c>
      <c r="G14" s="177"/>
      <c r="L14" s="289"/>
    </row>
    <row r="15" spans="1:12" s="37" customFormat="1" ht="13.5">
      <c r="A15" s="103">
        <v>2016</v>
      </c>
      <c r="B15" s="207">
        <v>1649.7179880142212</v>
      </c>
      <c r="C15" s="207">
        <v>1558</v>
      </c>
      <c r="D15" s="213">
        <v>91.717988014221191</v>
      </c>
      <c r="G15" s="177"/>
      <c r="L15" s="289"/>
    </row>
    <row r="16" spans="1:12" s="37" customFormat="1" ht="13.5">
      <c r="A16" s="105" t="s">
        <v>18</v>
      </c>
      <c r="B16" s="50"/>
      <c r="C16" s="50"/>
      <c r="D16" s="212"/>
      <c r="G16" s="177"/>
      <c r="H16" s="166"/>
      <c r="I16" s="166"/>
      <c r="J16" s="166"/>
      <c r="K16" s="166"/>
      <c r="L16" s="290"/>
    </row>
    <row r="17" spans="1:12" ht="13.5">
      <c r="A17" s="105">
        <v>2008</v>
      </c>
      <c r="B17" s="83"/>
      <c r="C17" s="83"/>
      <c r="D17" s="86"/>
      <c r="E17" s="2"/>
      <c r="L17" s="285"/>
    </row>
    <row r="18" spans="1:12" ht="13.5" customHeight="1">
      <c r="A18" s="106" t="s">
        <v>19</v>
      </c>
      <c r="B18" s="83">
        <v>311</v>
      </c>
      <c r="C18" s="83">
        <v>297</v>
      </c>
      <c r="D18" s="86">
        <v>14</v>
      </c>
      <c r="E18" s="2"/>
      <c r="L18" s="285"/>
    </row>
    <row r="19" spans="1:12" ht="13.5" customHeight="1">
      <c r="A19" s="106" t="s">
        <v>20</v>
      </c>
      <c r="B19" s="83">
        <v>326</v>
      </c>
      <c r="C19" s="83">
        <v>320</v>
      </c>
      <c r="D19" s="86">
        <v>6</v>
      </c>
      <c r="E19" s="2"/>
      <c r="L19" s="285"/>
    </row>
    <row r="20" spans="1:12" ht="13.5" customHeight="1">
      <c r="A20" s="106" t="s">
        <v>21</v>
      </c>
      <c r="B20" s="209">
        <v>310.27300000000002</v>
      </c>
      <c r="C20" s="209">
        <v>297.27300000000002</v>
      </c>
      <c r="D20" s="86">
        <v>13</v>
      </c>
      <c r="E20" s="2"/>
      <c r="L20" s="285"/>
    </row>
    <row r="21" spans="1:12" ht="13.5" customHeight="1">
      <c r="A21" s="106" t="s">
        <v>22</v>
      </c>
      <c r="B21" s="209">
        <v>270.49299999999999</v>
      </c>
      <c r="C21" s="209">
        <v>255.02099999999999</v>
      </c>
      <c r="D21" s="215">
        <v>15.472</v>
      </c>
      <c r="E21" s="2"/>
      <c r="L21" s="285"/>
    </row>
    <row r="22" spans="1:12" ht="13.5" customHeight="1">
      <c r="A22" s="105">
        <v>2009</v>
      </c>
      <c r="B22" s="209"/>
      <c r="C22" s="209"/>
      <c r="D22" s="215"/>
      <c r="E22" s="2"/>
      <c r="L22" s="285"/>
    </row>
    <row r="23" spans="1:12" ht="13.5" customHeight="1">
      <c r="A23" s="106" t="s">
        <v>19</v>
      </c>
      <c r="B23" s="209">
        <v>190.28699999999998</v>
      </c>
      <c r="C23" s="209">
        <v>173.14349999999999</v>
      </c>
      <c r="D23" s="215">
        <v>17.1435</v>
      </c>
      <c r="E23" s="2"/>
      <c r="L23" s="285"/>
    </row>
    <row r="24" spans="1:12" ht="13.5" customHeight="1">
      <c r="A24" s="106" t="s">
        <v>20</v>
      </c>
      <c r="B24" s="209">
        <v>293.66540000000003</v>
      </c>
      <c r="C24" s="209">
        <v>272.40140000000002</v>
      </c>
      <c r="D24" s="215">
        <v>21.263999999999999</v>
      </c>
      <c r="E24" s="2"/>
      <c r="L24" s="285"/>
    </row>
    <row r="25" spans="1:12" ht="13.5" customHeight="1">
      <c r="A25" s="106" t="s">
        <v>21</v>
      </c>
      <c r="B25" s="209">
        <v>312.27300000000002</v>
      </c>
      <c r="C25" s="209">
        <v>297.27300000000002</v>
      </c>
      <c r="D25" s="86">
        <v>15</v>
      </c>
      <c r="E25" s="2"/>
      <c r="L25" s="285"/>
    </row>
    <row r="26" spans="1:12" ht="13.5" customHeight="1">
      <c r="A26" s="106" t="s">
        <v>22</v>
      </c>
      <c r="B26" s="209">
        <v>334.72280000000001</v>
      </c>
      <c r="C26" s="209">
        <v>313.10629999999998</v>
      </c>
      <c r="D26" s="215">
        <v>21.616500000000002</v>
      </c>
      <c r="E26" s="2"/>
      <c r="L26" s="285"/>
    </row>
    <row r="27" spans="1:12" ht="13.5" customHeight="1">
      <c r="A27" s="105">
        <v>2010</v>
      </c>
      <c r="B27" s="209"/>
      <c r="C27" s="209"/>
      <c r="D27" s="215"/>
      <c r="E27" s="2"/>
      <c r="L27" s="285"/>
    </row>
    <row r="28" spans="1:12" ht="13.5" customHeight="1">
      <c r="A28" s="106" t="s">
        <v>48</v>
      </c>
      <c r="B28" s="209">
        <v>295.2098666666667</v>
      </c>
      <c r="C28" s="209">
        <v>266.82870000000003</v>
      </c>
      <c r="D28" s="215">
        <v>28.381166666666669</v>
      </c>
      <c r="E28" s="2"/>
      <c r="L28" s="285"/>
    </row>
    <row r="29" spans="1:12" ht="13.5" customHeight="1">
      <c r="A29" s="106" t="s">
        <v>44</v>
      </c>
      <c r="B29" s="209">
        <v>317.82870000000003</v>
      </c>
      <c r="C29" s="209">
        <v>287.82870000000003</v>
      </c>
      <c r="D29" s="215">
        <v>30</v>
      </c>
      <c r="E29" s="2"/>
      <c r="L29" s="285"/>
    </row>
    <row r="30" spans="1:12" ht="13.5" customHeight="1">
      <c r="A30" s="106" t="s">
        <v>39</v>
      </c>
      <c r="B30" s="209">
        <v>325</v>
      </c>
      <c r="C30" s="209">
        <v>290</v>
      </c>
      <c r="D30" s="215">
        <v>35</v>
      </c>
      <c r="E30" s="2"/>
      <c r="L30" s="285"/>
    </row>
    <row r="31" spans="1:12" ht="13.5" customHeight="1">
      <c r="A31" s="106" t="s">
        <v>45</v>
      </c>
      <c r="B31" s="209">
        <v>448.71999999999997</v>
      </c>
      <c r="C31" s="209">
        <v>441.74099999999999</v>
      </c>
      <c r="D31" s="215">
        <v>6.9790000000000001</v>
      </c>
      <c r="E31" s="2"/>
      <c r="L31" s="285"/>
    </row>
    <row r="32" spans="1:12" ht="13.5" customHeight="1">
      <c r="A32" s="105">
        <v>2011</v>
      </c>
      <c r="B32" s="209"/>
      <c r="C32" s="209"/>
      <c r="D32" s="215"/>
      <c r="E32" s="2"/>
      <c r="L32" s="285"/>
    </row>
    <row r="33" spans="1:12" ht="13.5" customHeight="1">
      <c r="A33" s="106" t="s">
        <v>48</v>
      </c>
      <c r="B33" s="209">
        <v>264.08240000000001</v>
      </c>
      <c r="C33" s="209">
        <v>249</v>
      </c>
      <c r="D33" s="215">
        <v>15.0824</v>
      </c>
      <c r="E33" s="2"/>
      <c r="L33" s="285"/>
    </row>
    <row r="34" spans="1:12" ht="13.5" customHeight="1">
      <c r="A34" s="106" t="s">
        <v>44</v>
      </c>
      <c r="B34" s="209">
        <v>463.42500000000001</v>
      </c>
      <c r="C34" s="209">
        <v>450</v>
      </c>
      <c r="D34" s="215">
        <v>13.425000000000001</v>
      </c>
      <c r="E34" s="2"/>
      <c r="L34" s="285"/>
    </row>
    <row r="35" spans="1:12" ht="13.5" customHeight="1">
      <c r="A35" s="106" t="s">
        <v>21</v>
      </c>
      <c r="B35" s="209">
        <v>325</v>
      </c>
      <c r="C35" s="209">
        <v>301</v>
      </c>
      <c r="D35" s="215">
        <v>24</v>
      </c>
      <c r="E35" s="2"/>
      <c r="L35" s="285"/>
    </row>
    <row r="36" spans="1:12" ht="13.5" customHeight="1">
      <c r="A36" s="106" t="s">
        <v>22</v>
      </c>
      <c r="B36" s="209">
        <v>340.01687500000003</v>
      </c>
      <c r="C36" s="209">
        <v>326</v>
      </c>
      <c r="D36" s="215">
        <v>14.016875000000001</v>
      </c>
      <c r="E36" s="2"/>
      <c r="L36" s="285"/>
    </row>
    <row r="37" spans="1:12" ht="13.5" customHeight="1">
      <c r="A37" s="105">
        <v>2012</v>
      </c>
      <c r="B37" s="209"/>
      <c r="C37" s="209"/>
      <c r="D37" s="215"/>
      <c r="E37" s="2"/>
      <c r="L37" s="285"/>
    </row>
    <row r="38" spans="1:12" ht="13.5" customHeight="1">
      <c r="A38" s="106" t="s">
        <v>74</v>
      </c>
      <c r="B38" s="228">
        <v>434</v>
      </c>
      <c r="C38" s="209">
        <v>406</v>
      </c>
      <c r="D38" s="215">
        <v>28</v>
      </c>
      <c r="E38" s="2"/>
      <c r="L38" s="285"/>
    </row>
    <row r="39" spans="1:12" ht="13.5" customHeight="1">
      <c r="A39" s="106" t="s">
        <v>20</v>
      </c>
      <c r="B39" s="228">
        <v>454</v>
      </c>
      <c r="C39" s="209">
        <v>400</v>
      </c>
      <c r="D39" s="215">
        <v>54</v>
      </c>
      <c r="E39" s="2"/>
      <c r="L39" s="285"/>
    </row>
    <row r="40" spans="1:12" ht="13.5" customHeight="1">
      <c r="A40" s="106" t="s">
        <v>21</v>
      </c>
      <c r="B40" s="228">
        <v>516</v>
      </c>
      <c r="C40" s="209">
        <v>460</v>
      </c>
      <c r="D40" s="215">
        <v>56</v>
      </c>
      <c r="E40" s="2"/>
      <c r="L40" s="285"/>
    </row>
    <row r="41" spans="1:12" ht="13.5" customHeight="1">
      <c r="A41" s="106" t="s">
        <v>22</v>
      </c>
      <c r="B41" s="228">
        <v>457</v>
      </c>
      <c r="C41" s="209">
        <v>420</v>
      </c>
      <c r="D41" s="215">
        <v>37</v>
      </c>
      <c r="E41" s="2"/>
      <c r="L41" s="285"/>
    </row>
    <row r="42" spans="1:12" ht="13.5" customHeight="1">
      <c r="A42" s="105">
        <v>2013</v>
      </c>
      <c r="B42" s="228"/>
      <c r="C42" s="209"/>
      <c r="D42" s="215"/>
      <c r="E42" s="2"/>
      <c r="L42" s="285"/>
    </row>
    <row r="43" spans="1:12" ht="15" customHeight="1">
      <c r="A43" s="106" t="s">
        <v>110</v>
      </c>
      <c r="B43" s="228">
        <v>279</v>
      </c>
      <c r="C43" s="209">
        <v>262</v>
      </c>
      <c r="D43" s="215">
        <v>17</v>
      </c>
      <c r="E43" s="2"/>
      <c r="L43" s="285"/>
    </row>
    <row r="44" spans="1:12" ht="15" customHeight="1">
      <c r="A44" s="106" t="s">
        <v>80</v>
      </c>
      <c r="B44" s="228">
        <v>368</v>
      </c>
      <c r="C44" s="209">
        <v>346</v>
      </c>
      <c r="D44" s="215">
        <v>22</v>
      </c>
      <c r="E44" s="2"/>
    </row>
    <row r="45" spans="1:12" ht="15" customHeight="1">
      <c r="A45" s="106" t="s">
        <v>21</v>
      </c>
      <c r="B45" s="228">
        <v>315</v>
      </c>
      <c r="C45" s="209">
        <v>286</v>
      </c>
      <c r="D45" s="215">
        <v>29</v>
      </c>
      <c r="E45" s="2"/>
    </row>
    <row r="46" spans="1:12" ht="15" customHeight="1">
      <c r="A46" s="106" t="s">
        <v>51</v>
      </c>
      <c r="B46" s="228">
        <v>390</v>
      </c>
      <c r="C46" s="209">
        <v>349</v>
      </c>
      <c r="D46" s="215">
        <v>41</v>
      </c>
      <c r="E46" s="2"/>
    </row>
    <row r="47" spans="1:12" ht="15" customHeight="1">
      <c r="A47" s="105">
        <v>2014</v>
      </c>
      <c r="B47" s="228"/>
      <c r="C47" s="209"/>
      <c r="D47" s="215"/>
      <c r="E47" s="2"/>
    </row>
    <row r="48" spans="1:12" ht="15" customHeight="1">
      <c r="A48" s="106" t="s">
        <v>110</v>
      </c>
      <c r="B48" s="228">
        <v>321</v>
      </c>
      <c r="C48" s="209">
        <v>296</v>
      </c>
      <c r="D48" s="215">
        <v>25</v>
      </c>
      <c r="E48" s="2"/>
    </row>
    <row r="49" spans="1:7" ht="15" customHeight="1">
      <c r="A49" s="106" t="s">
        <v>20</v>
      </c>
      <c r="B49" s="228">
        <v>317</v>
      </c>
      <c r="C49" s="209">
        <v>305</v>
      </c>
      <c r="D49" s="215">
        <v>12</v>
      </c>
      <c r="E49" s="2"/>
    </row>
    <row r="50" spans="1:7" ht="15" customHeight="1">
      <c r="A50" s="106" t="s">
        <v>21</v>
      </c>
      <c r="B50" s="228">
        <v>349</v>
      </c>
      <c r="C50" s="209">
        <v>330</v>
      </c>
      <c r="D50" s="215">
        <v>19</v>
      </c>
      <c r="E50" s="2"/>
    </row>
    <row r="51" spans="1:7" ht="15" customHeight="1">
      <c r="A51" s="106" t="s">
        <v>51</v>
      </c>
      <c r="B51" s="228">
        <v>349.5</v>
      </c>
      <c r="C51" s="209">
        <v>324.25</v>
      </c>
      <c r="D51" s="215">
        <v>25.25</v>
      </c>
      <c r="E51" s="2"/>
    </row>
    <row r="52" spans="1:7" ht="15" customHeight="1">
      <c r="A52" s="105">
        <v>2015</v>
      </c>
      <c r="B52" s="228"/>
      <c r="C52" s="209"/>
      <c r="D52" s="215"/>
      <c r="E52" s="2"/>
    </row>
    <row r="53" spans="1:7" ht="15" customHeight="1">
      <c r="A53" s="106" t="s">
        <v>19</v>
      </c>
      <c r="B53" s="228">
        <v>336.0625</v>
      </c>
      <c r="C53" s="209">
        <v>312.28125</v>
      </c>
      <c r="D53" s="215">
        <v>23.78125</v>
      </c>
      <c r="E53" s="2"/>
    </row>
    <row r="54" spans="1:7" ht="15" customHeight="1">
      <c r="A54" s="106" t="s">
        <v>52</v>
      </c>
      <c r="B54" s="228">
        <v>344.21428571428572</v>
      </c>
      <c r="C54" s="209">
        <v>319.46428571428572</v>
      </c>
      <c r="D54" s="215">
        <v>24.75</v>
      </c>
      <c r="E54" s="2"/>
    </row>
    <row r="55" spans="1:7" ht="15" customHeight="1">
      <c r="A55" s="106" t="s">
        <v>50</v>
      </c>
      <c r="B55" s="228">
        <v>340</v>
      </c>
      <c r="C55" s="209">
        <v>315</v>
      </c>
      <c r="D55" s="215">
        <v>25</v>
      </c>
      <c r="E55" s="2"/>
    </row>
    <row r="56" spans="1:7" ht="15" customHeight="1">
      <c r="A56" s="106" t="s">
        <v>51</v>
      </c>
      <c r="B56" s="228">
        <v>343.34709821428572</v>
      </c>
      <c r="C56" s="209">
        <v>318.87444196428572</v>
      </c>
      <c r="D56" s="215">
        <v>24.47265625</v>
      </c>
      <c r="E56" s="2"/>
    </row>
    <row r="57" spans="1:7" ht="15" customHeight="1">
      <c r="A57" s="292">
        <v>2016</v>
      </c>
      <c r="B57" s="228"/>
      <c r="C57" s="209"/>
      <c r="D57" s="215"/>
      <c r="E57" s="2"/>
    </row>
    <row r="58" spans="1:7" ht="15" customHeight="1">
      <c r="A58" s="106" t="s">
        <v>19</v>
      </c>
      <c r="B58" s="228">
        <v>329.40673828125</v>
      </c>
      <c r="C58" s="209">
        <v>307</v>
      </c>
      <c r="D58" s="215">
        <v>22.40673828125</v>
      </c>
      <c r="E58" s="2"/>
    </row>
    <row r="59" spans="1:7" ht="15" customHeight="1">
      <c r="A59" s="106" t="s">
        <v>20</v>
      </c>
      <c r="B59" s="228">
        <v>335.08258056640625</v>
      </c>
      <c r="C59" s="209">
        <v>313</v>
      </c>
      <c r="D59" s="215">
        <v>22.08258056640625</v>
      </c>
      <c r="E59" s="2"/>
    </row>
    <row r="60" spans="1:7" ht="15" customHeight="1">
      <c r="A60" s="106" t="s">
        <v>50</v>
      </c>
      <c r="B60" s="228">
        <v>496.34290313720703</v>
      </c>
      <c r="C60" s="209">
        <v>473</v>
      </c>
      <c r="D60" s="215">
        <v>23.342903137207031</v>
      </c>
      <c r="E60" s="2"/>
    </row>
    <row r="61" spans="1:7" ht="15" customHeight="1">
      <c r="A61" s="106" t="s">
        <v>129</v>
      </c>
      <c r="B61" s="228">
        <v>488.88576602935791</v>
      </c>
      <c r="C61" s="209">
        <v>465</v>
      </c>
      <c r="D61" s="215">
        <v>23.88576602935791</v>
      </c>
      <c r="E61" s="2"/>
    </row>
    <row r="62" spans="1:7" s="2" customFormat="1" ht="3.75" customHeight="1">
      <c r="A62" s="206"/>
      <c r="B62" s="229">
        <v>346.67225000000002</v>
      </c>
      <c r="C62" s="230">
        <v>329</v>
      </c>
      <c r="D62" s="231">
        <v>17.672249999999998</v>
      </c>
      <c r="E62" s="24"/>
    </row>
    <row r="63" spans="1:7" ht="13.5">
      <c r="A63" s="232" t="s">
        <v>111</v>
      </c>
      <c r="B63" s="37"/>
      <c r="C63" s="60"/>
      <c r="D63" s="60"/>
      <c r="G63" s="82"/>
    </row>
    <row r="64" spans="1:7">
      <c r="B64" s="97"/>
    </row>
    <row r="65" spans="2:13">
      <c r="B65" s="144"/>
      <c r="C65" s="144"/>
    </row>
    <row r="66" spans="2:13">
      <c r="C66" s="97"/>
      <c r="D66" s="97"/>
    </row>
    <row r="70" spans="2:13">
      <c r="M70" s="165"/>
    </row>
    <row r="82" spans="6:6" ht="15" customHeight="1"/>
    <row r="87" spans="6:6">
      <c r="F87" s="242"/>
    </row>
  </sheetData>
  <mergeCells count="3">
    <mergeCell ref="A1:D1"/>
    <mergeCell ref="B6:D6"/>
    <mergeCell ref="A3:A5"/>
  </mergeCells>
  <phoneticPr fontId="15" type="noConversion"/>
  <printOptions horizontalCentered="1"/>
  <pageMargins left="0.74803149606299213" right="0.74803149606299213" top="0.59055118110236227" bottom="0.1968503937007874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70C0"/>
  </sheetPr>
  <dimension ref="A1:P68"/>
  <sheetViews>
    <sheetView showGridLines="0" zoomScaleNormal="100" zoomScaleSheetLayoutView="100" workbookViewId="0">
      <pane ySplit="7" topLeftCell="A35" activePane="bottomLeft" state="frozen"/>
      <selection activeCell="K45" sqref="K45"/>
      <selection pane="bottomLeft" activeCell="A66" sqref="A66"/>
    </sheetView>
  </sheetViews>
  <sheetFormatPr defaultRowHeight="12.75"/>
  <cols>
    <col min="1" max="1" width="9.140625" style="5"/>
    <col min="2" max="2" width="2.28515625" style="5" customWidth="1"/>
    <col min="3" max="3" width="9.28515625" style="14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56" t="s">
        <v>47</v>
      </c>
      <c r="B1" s="43"/>
      <c r="C1" s="22"/>
      <c r="D1" s="22"/>
      <c r="E1" s="21"/>
      <c r="F1" s="21"/>
      <c r="G1" s="21"/>
      <c r="H1" s="19"/>
      <c r="I1" s="19"/>
      <c r="J1" s="19"/>
      <c r="K1" s="21"/>
    </row>
    <row r="2" spans="1:12" ht="18" customHeight="1">
      <c r="A2" s="56" t="s">
        <v>33</v>
      </c>
      <c r="B2" s="43"/>
      <c r="C2" s="19"/>
      <c r="D2" s="19"/>
      <c r="E2" s="22"/>
      <c r="F2" s="22"/>
      <c r="G2" s="21"/>
      <c r="H2" s="21"/>
      <c r="I2" s="21"/>
      <c r="J2" s="21"/>
      <c r="K2" s="21"/>
    </row>
    <row r="3" spans="1:12" ht="6" customHeight="1">
      <c r="A3" s="22"/>
      <c r="B3" s="22"/>
      <c r="C3" s="19"/>
      <c r="D3" s="19"/>
      <c r="E3" s="22"/>
      <c r="F3" s="22"/>
      <c r="G3" s="21"/>
      <c r="H3" s="21"/>
      <c r="I3" s="21"/>
      <c r="J3" s="21"/>
      <c r="K3" s="21"/>
    </row>
    <row r="4" spans="1:12" ht="12.75" customHeight="1">
      <c r="A4" s="130" t="s">
        <v>11</v>
      </c>
      <c r="B4" s="125"/>
      <c r="C4" s="126" t="s">
        <v>34</v>
      </c>
      <c r="D4" s="127"/>
      <c r="E4" s="126"/>
      <c r="F4" s="72"/>
      <c r="G4" s="128"/>
      <c r="H4" s="72"/>
      <c r="I4" s="72"/>
      <c r="J4" s="72"/>
      <c r="K4" s="129" t="s">
        <v>35</v>
      </c>
      <c r="L4" s="28"/>
    </row>
    <row r="5" spans="1:12" ht="13.5">
      <c r="A5" s="104"/>
      <c r="B5" s="44"/>
      <c r="C5" s="99" t="s">
        <v>36</v>
      </c>
      <c r="D5" s="100"/>
      <c r="E5" s="62"/>
      <c r="F5" s="4"/>
      <c r="G5" s="297" t="s">
        <v>37</v>
      </c>
      <c r="H5" s="297"/>
      <c r="I5" s="297"/>
      <c r="J5" s="4"/>
      <c r="K5" s="63" t="s">
        <v>38</v>
      </c>
      <c r="L5" s="16"/>
    </row>
    <row r="6" spans="1:12" ht="13.5">
      <c r="A6" s="104"/>
      <c r="B6" s="44"/>
      <c r="C6" s="35" t="s">
        <v>10</v>
      </c>
      <c r="D6" s="35" t="s">
        <v>1</v>
      </c>
      <c r="E6" s="35" t="s">
        <v>6</v>
      </c>
      <c r="F6" s="33"/>
      <c r="G6" s="35" t="s">
        <v>10</v>
      </c>
      <c r="H6" s="35" t="s">
        <v>1</v>
      </c>
      <c r="I6" s="35" t="s">
        <v>6</v>
      </c>
      <c r="J6" s="33"/>
      <c r="K6" s="64" t="s">
        <v>10</v>
      </c>
      <c r="L6" s="214"/>
    </row>
    <row r="7" spans="1:12">
      <c r="A7" s="131"/>
      <c r="B7" s="30"/>
      <c r="C7" s="29"/>
      <c r="D7" s="30"/>
      <c r="E7" s="30"/>
      <c r="F7" s="30"/>
      <c r="G7" s="30"/>
      <c r="H7" s="30"/>
      <c r="I7" s="30"/>
      <c r="J7" s="30"/>
      <c r="K7" s="1"/>
      <c r="L7" s="286"/>
    </row>
    <row r="8" spans="1:12" ht="13.5">
      <c r="A8" s="102" t="s">
        <v>17</v>
      </c>
      <c r="B8" s="111"/>
      <c r="C8" s="112"/>
      <c r="D8" s="111"/>
      <c r="E8" s="111"/>
      <c r="F8" s="111"/>
      <c r="G8" s="111"/>
      <c r="H8" s="111"/>
      <c r="I8" s="114"/>
      <c r="J8" s="111"/>
      <c r="K8" s="2"/>
      <c r="L8" s="214"/>
    </row>
    <row r="9" spans="1:12" s="37" customFormat="1" ht="13.5">
      <c r="A9" s="103">
        <v>2008</v>
      </c>
      <c r="B9" s="4"/>
      <c r="C9" s="52">
        <v>24.950000000000003</v>
      </c>
      <c r="D9" s="52">
        <v>26.1</v>
      </c>
      <c r="E9" s="52">
        <v>28.532500000000002</v>
      </c>
      <c r="F9" s="52"/>
      <c r="G9" s="45">
        <v>1990.8</v>
      </c>
      <c r="H9" s="45">
        <v>1358.2</v>
      </c>
      <c r="I9" s="45">
        <v>1213.0999999999999</v>
      </c>
      <c r="J9" s="45"/>
      <c r="K9" s="38">
        <v>2087.8000000000002</v>
      </c>
      <c r="L9" s="39"/>
    </row>
    <row r="10" spans="1:12" s="37" customFormat="1" ht="13.5">
      <c r="A10" s="103">
        <v>2009</v>
      </c>
      <c r="B10" s="4"/>
      <c r="C10" s="52">
        <v>24.299999999999997</v>
      </c>
      <c r="D10" s="52">
        <v>26.1</v>
      </c>
      <c r="E10" s="52">
        <v>28.85</v>
      </c>
      <c r="F10" s="52"/>
      <c r="G10" s="45">
        <v>1657</v>
      </c>
      <c r="H10" s="45">
        <v>1230.4000000000001</v>
      </c>
      <c r="I10" s="45">
        <v>1355.8000000000002</v>
      </c>
      <c r="J10" s="45"/>
      <c r="K10" s="38">
        <v>2282.3000000000002</v>
      </c>
      <c r="L10" s="39"/>
    </row>
    <row r="11" spans="1:12" s="37" customFormat="1" ht="13.5">
      <c r="A11" s="103">
        <v>2010</v>
      </c>
      <c r="B11" s="4"/>
      <c r="C11" s="52">
        <v>24.675000000000001</v>
      </c>
      <c r="D11" s="52">
        <v>25.968750000000004</v>
      </c>
      <c r="E11" s="52">
        <v>28.908333333333335</v>
      </c>
      <c r="F11" s="52"/>
      <c r="G11" s="45">
        <v>1684.2999999999997</v>
      </c>
      <c r="H11" s="45">
        <v>1388.1</v>
      </c>
      <c r="I11" s="45">
        <v>1319.4999999999998</v>
      </c>
      <c r="J11" s="45"/>
      <c r="K11" s="38">
        <v>2293.5</v>
      </c>
      <c r="L11" s="39"/>
    </row>
    <row r="12" spans="1:12" s="37" customFormat="1" ht="13.5">
      <c r="A12" s="103">
        <v>2011</v>
      </c>
      <c r="B12" s="4"/>
      <c r="C12" s="52">
        <v>25.150000000000002</v>
      </c>
      <c r="D12" s="52">
        <v>25.506249999999998</v>
      </c>
      <c r="E12" s="52">
        <v>28.366666666666667</v>
      </c>
      <c r="F12" s="52"/>
      <c r="G12" s="45">
        <v>1639.6999999999998</v>
      </c>
      <c r="H12" s="45">
        <v>1442.5349999999999</v>
      </c>
      <c r="I12" s="45">
        <v>1340.6</v>
      </c>
      <c r="J12" s="45"/>
      <c r="K12" s="38">
        <v>2412.8000000000002</v>
      </c>
      <c r="L12" s="39"/>
    </row>
    <row r="13" spans="1:12" s="37" customFormat="1" ht="13.5">
      <c r="A13" s="103">
        <v>2012</v>
      </c>
      <c r="B13" s="4"/>
      <c r="C13" s="52">
        <v>24.341666666666665</v>
      </c>
      <c r="D13" s="52">
        <v>24.983333333333331</v>
      </c>
      <c r="E13" s="52">
        <v>28.61296296296296</v>
      </c>
      <c r="F13" s="52"/>
      <c r="G13" s="45">
        <v>1214.5</v>
      </c>
      <c r="H13" s="45">
        <v>1297.5333333333333</v>
      </c>
      <c r="I13" s="45">
        <v>1717.1</v>
      </c>
      <c r="J13" s="45"/>
      <c r="K13" s="38">
        <v>2135.6999999999998</v>
      </c>
      <c r="L13" s="39"/>
    </row>
    <row r="14" spans="1:12" s="37" customFormat="1" ht="13.5">
      <c r="A14" s="103">
        <v>2013</v>
      </c>
      <c r="B14" s="4"/>
      <c r="C14" s="52">
        <v>24.37777777777778</v>
      </c>
      <c r="D14" s="52">
        <v>25.004861111111108</v>
      </c>
      <c r="E14" s="52">
        <v>28.466666666666669</v>
      </c>
      <c r="F14" s="52"/>
      <c r="G14" s="45">
        <v>1405</v>
      </c>
      <c r="H14" s="45">
        <v>1376.056111111111</v>
      </c>
      <c r="I14" s="45">
        <v>2236.5</v>
      </c>
      <c r="J14" s="45"/>
      <c r="K14" s="38">
        <v>2004.9333333333334</v>
      </c>
      <c r="L14" s="39"/>
    </row>
    <row r="15" spans="1:12" s="37" customFormat="1" ht="13.5">
      <c r="A15" s="103">
        <v>2014</v>
      </c>
      <c r="B15" s="4"/>
      <c r="C15" s="52">
        <v>23.925000000000001</v>
      </c>
      <c r="D15" s="52">
        <v>24.875</v>
      </c>
      <c r="E15" s="52">
        <v>28.9</v>
      </c>
      <c r="F15" s="52" t="e">
        <v>#DIV/0!</v>
      </c>
      <c r="G15" s="45">
        <v>1662.1</v>
      </c>
      <c r="H15" s="45">
        <v>1372.0414814814815</v>
      </c>
      <c r="I15" s="45">
        <v>1248.7</v>
      </c>
      <c r="J15" s="45"/>
      <c r="K15" s="38">
        <v>2283</v>
      </c>
      <c r="L15" s="39"/>
    </row>
    <row r="16" spans="1:12" s="37" customFormat="1" ht="13.5">
      <c r="A16" s="103">
        <v>2015</v>
      </c>
      <c r="B16" s="4"/>
      <c r="C16" s="52">
        <v>23.599999999999998</v>
      </c>
      <c r="D16" s="52">
        <v>25.241666666666664</v>
      </c>
      <c r="E16" s="52">
        <v>29</v>
      </c>
      <c r="F16" s="52" t="e">
        <v>#DIV/0!</v>
      </c>
      <c r="G16" s="45">
        <v>1441</v>
      </c>
      <c r="H16" s="45">
        <v>1348.7806790123457</v>
      </c>
      <c r="I16" s="45">
        <v>1920</v>
      </c>
      <c r="J16" s="45"/>
      <c r="K16" s="38">
        <v>2189.4</v>
      </c>
      <c r="L16" s="39"/>
    </row>
    <row r="17" spans="1:14" s="37" customFormat="1" ht="13.5">
      <c r="A17" s="103">
        <v>2016</v>
      </c>
      <c r="B17" s="4"/>
      <c r="C17" s="52">
        <v>24.774999999999999</v>
      </c>
      <c r="D17" s="52">
        <v>24.708333333333336</v>
      </c>
      <c r="E17" s="52">
        <v>28.874074074074073</v>
      </c>
      <c r="F17" s="52"/>
      <c r="G17" s="45">
        <v>1421</v>
      </c>
      <c r="H17" s="45">
        <v>1365.6260905349793</v>
      </c>
      <c r="I17" s="45">
        <v>2600</v>
      </c>
      <c r="J17" s="45">
        <v>0</v>
      </c>
      <c r="K17" s="38">
        <v>2182.6666666666665</v>
      </c>
      <c r="L17" s="39"/>
    </row>
    <row r="18" spans="1:14" s="37" customFormat="1" ht="13.5">
      <c r="A18" s="104" t="s">
        <v>18</v>
      </c>
      <c r="B18" s="33"/>
      <c r="C18" s="52"/>
      <c r="D18" s="35"/>
      <c r="E18" s="35"/>
      <c r="F18" s="35"/>
      <c r="G18" s="52"/>
      <c r="H18" s="52"/>
      <c r="I18" s="52"/>
      <c r="J18" s="52"/>
      <c r="K18" s="52"/>
      <c r="L18" s="39"/>
    </row>
    <row r="19" spans="1:14" ht="13.5">
      <c r="A19" s="203">
        <v>2008</v>
      </c>
      <c r="B19" s="7"/>
      <c r="C19" s="52"/>
      <c r="D19" s="4"/>
      <c r="E19" s="77"/>
      <c r="F19" s="4"/>
      <c r="G19" s="4"/>
      <c r="H19" s="4"/>
      <c r="I19" s="35"/>
      <c r="J19" s="33"/>
      <c r="K19" s="33"/>
      <c r="L19" s="287"/>
      <c r="M19" s="24"/>
    </row>
    <row r="20" spans="1:14" ht="13.5">
      <c r="A20" s="106" t="s">
        <v>19</v>
      </c>
      <c r="B20" s="84"/>
      <c r="C20" s="75">
        <v>26.3</v>
      </c>
      <c r="D20" s="78">
        <v>26.1</v>
      </c>
      <c r="E20" s="85">
        <v>28.6</v>
      </c>
      <c r="F20" s="78"/>
      <c r="G20" s="78">
        <v>768</v>
      </c>
      <c r="H20" s="78">
        <v>474</v>
      </c>
      <c r="I20" s="35">
        <v>437</v>
      </c>
      <c r="J20" s="33"/>
      <c r="K20" s="33">
        <v>350</v>
      </c>
      <c r="L20" s="287"/>
      <c r="M20" s="24"/>
    </row>
    <row r="21" spans="1:14" ht="13.5">
      <c r="A21" s="106" t="s">
        <v>20</v>
      </c>
      <c r="B21" s="84"/>
      <c r="C21" s="75">
        <v>24.6</v>
      </c>
      <c r="D21" s="78">
        <v>26.1</v>
      </c>
      <c r="E21" s="85">
        <v>28.9</v>
      </c>
      <c r="F21" s="78"/>
      <c r="G21" s="78">
        <v>447</v>
      </c>
      <c r="H21" s="78">
        <v>116</v>
      </c>
      <c r="I21" s="35">
        <v>203</v>
      </c>
      <c r="J21" s="33"/>
      <c r="K21" s="33">
        <v>492</v>
      </c>
      <c r="L21" s="287"/>
      <c r="M21" s="24"/>
    </row>
    <row r="22" spans="1:14" ht="13.5">
      <c r="A22" s="106" t="s">
        <v>21</v>
      </c>
      <c r="B22" s="84"/>
      <c r="C22" s="95">
        <v>23</v>
      </c>
      <c r="D22" s="85">
        <v>26</v>
      </c>
      <c r="E22" s="85">
        <v>27.9</v>
      </c>
      <c r="F22" s="78"/>
      <c r="G22" s="98">
        <v>199.6</v>
      </c>
      <c r="H22" s="78">
        <v>132</v>
      </c>
      <c r="I22" s="35">
        <v>307</v>
      </c>
      <c r="J22" s="33"/>
      <c r="K22" s="33">
        <v>553</v>
      </c>
      <c r="L22" s="287"/>
      <c r="M22" s="24"/>
    </row>
    <row r="23" spans="1:14" ht="13.5">
      <c r="A23" s="106" t="s">
        <v>22</v>
      </c>
      <c r="B23" s="84"/>
      <c r="C23" s="95">
        <v>25.9</v>
      </c>
      <c r="D23" s="85">
        <v>26.2</v>
      </c>
      <c r="E23" s="85">
        <v>28.73</v>
      </c>
      <c r="F23" s="78"/>
      <c r="G23" s="98">
        <v>576.20000000000005</v>
      </c>
      <c r="H23" s="98">
        <v>636.20000000000005</v>
      </c>
      <c r="I23" s="41">
        <v>266.10000000000002</v>
      </c>
      <c r="J23" s="33"/>
      <c r="K23" s="113">
        <v>692.8</v>
      </c>
      <c r="L23" s="287"/>
      <c r="M23" s="24"/>
    </row>
    <row r="24" spans="1:14" ht="13.5">
      <c r="A24" s="203">
        <v>2009</v>
      </c>
      <c r="B24" s="84"/>
      <c r="C24" s="95"/>
      <c r="D24" s="85"/>
      <c r="E24" s="85"/>
      <c r="F24" s="78"/>
      <c r="G24" s="98"/>
      <c r="H24" s="98"/>
      <c r="I24" s="41"/>
      <c r="J24" s="33"/>
      <c r="K24" s="113"/>
      <c r="L24" s="287"/>
      <c r="M24" s="24"/>
    </row>
    <row r="25" spans="1:14" ht="13.5">
      <c r="A25" s="106" t="s">
        <v>19</v>
      </c>
      <c r="B25" s="84"/>
      <c r="C25" s="95">
        <v>27</v>
      </c>
      <c r="D25" s="85">
        <v>27.3</v>
      </c>
      <c r="E25" s="85">
        <v>28.8</v>
      </c>
      <c r="F25" s="78"/>
      <c r="G25" s="98">
        <v>669.3</v>
      </c>
      <c r="H25" s="98">
        <v>451</v>
      </c>
      <c r="I25" s="41">
        <v>388.4</v>
      </c>
      <c r="J25" s="33"/>
      <c r="K25" s="113">
        <v>595.29999999999995</v>
      </c>
      <c r="L25" s="287"/>
      <c r="M25" s="24"/>
      <c r="N25" s="97"/>
    </row>
    <row r="26" spans="1:14" ht="15" customHeight="1">
      <c r="A26" s="106" t="s">
        <v>20</v>
      </c>
      <c r="B26" s="84"/>
      <c r="C26" s="95">
        <v>24.3</v>
      </c>
      <c r="D26" s="85">
        <v>25.8</v>
      </c>
      <c r="E26" s="85">
        <v>28.9</v>
      </c>
      <c r="F26" s="78"/>
      <c r="G26" s="98">
        <v>454</v>
      </c>
      <c r="H26" s="98">
        <v>293.8</v>
      </c>
      <c r="I26" s="41">
        <v>315</v>
      </c>
      <c r="J26" s="33"/>
      <c r="K26" s="113">
        <v>534.70000000000005</v>
      </c>
      <c r="L26" s="287"/>
      <c r="M26" s="24"/>
    </row>
    <row r="27" spans="1:14" ht="15" customHeight="1">
      <c r="A27" s="106" t="s">
        <v>21</v>
      </c>
      <c r="B27" s="84"/>
      <c r="C27" s="95">
        <v>22.3</v>
      </c>
      <c r="D27" s="85">
        <v>25.1</v>
      </c>
      <c r="E27" s="85">
        <v>28.8</v>
      </c>
      <c r="F27" s="78"/>
      <c r="G27" s="98">
        <v>264.3</v>
      </c>
      <c r="H27" s="41">
        <v>172.2</v>
      </c>
      <c r="I27" s="41">
        <v>324</v>
      </c>
      <c r="J27" s="33"/>
      <c r="K27" s="113">
        <v>522.5</v>
      </c>
      <c r="L27" s="287"/>
      <c r="M27" s="24"/>
    </row>
    <row r="28" spans="1:14" ht="15" customHeight="1">
      <c r="A28" s="106" t="s">
        <v>22</v>
      </c>
      <c r="B28" s="84"/>
      <c r="C28" s="95">
        <v>23.599999999999998</v>
      </c>
      <c r="D28" s="85">
        <v>26.2</v>
      </c>
      <c r="E28" s="85">
        <v>28.9</v>
      </c>
      <c r="F28" s="78"/>
      <c r="G28" s="98">
        <v>269.39999999999998</v>
      </c>
      <c r="H28" s="41">
        <v>313.39999999999998</v>
      </c>
      <c r="I28" s="41">
        <v>328.40000000000003</v>
      </c>
      <c r="J28" s="33"/>
      <c r="K28" s="113">
        <v>629.79999999999995</v>
      </c>
      <c r="L28" s="287"/>
      <c r="M28" s="24"/>
    </row>
    <row r="29" spans="1:14" ht="15" customHeight="1">
      <c r="A29" s="203">
        <v>2010</v>
      </c>
      <c r="B29" s="84"/>
      <c r="C29" s="95"/>
      <c r="D29" s="85"/>
      <c r="E29" s="85"/>
      <c r="F29" s="78"/>
      <c r="G29" s="98"/>
      <c r="H29" s="41"/>
      <c r="I29" s="41"/>
      <c r="J29" s="33"/>
      <c r="K29" s="113"/>
      <c r="L29" s="287"/>
      <c r="M29" s="24"/>
    </row>
    <row r="30" spans="1:14" ht="15" customHeight="1">
      <c r="A30" s="106" t="s">
        <v>19</v>
      </c>
      <c r="B30" s="84"/>
      <c r="C30" s="95">
        <v>26.766666666666666</v>
      </c>
      <c r="D30" s="85">
        <v>27</v>
      </c>
      <c r="E30" s="85">
        <v>29.166666666666668</v>
      </c>
      <c r="F30" s="78"/>
      <c r="G30" s="98">
        <v>349.4</v>
      </c>
      <c r="H30" s="41">
        <v>436.70000000000005</v>
      </c>
      <c r="I30" s="41">
        <v>447</v>
      </c>
      <c r="J30" s="33"/>
      <c r="K30" s="113">
        <v>624.9</v>
      </c>
      <c r="L30" s="287"/>
      <c r="M30" s="24"/>
    </row>
    <row r="31" spans="1:14" ht="15" customHeight="1">
      <c r="A31" s="106" t="s">
        <v>20</v>
      </c>
      <c r="B31" s="84"/>
      <c r="C31" s="95">
        <v>24</v>
      </c>
      <c r="D31" s="85">
        <v>26.100000000000005</v>
      </c>
      <c r="E31" s="85">
        <v>28.766666666666666</v>
      </c>
      <c r="F31" s="78"/>
      <c r="G31" s="98">
        <v>382.7</v>
      </c>
      <c r="H31" s="41">
        <v>199</v>
      </c>
      <c r="I31" s="41">
        <v>325.8</v>
      </c>
      <c r="J31" s="33"/>
      <c r="K31" s="113">
        <v>510.1</v>
      </c>
      <c r="L31" s="287"/>
      <c r="M31" s="24"/>
    </row>
    <row r="32" spans="1:14" ht="15" customHeight="1">
      <c r="A32" s="106" t="s">
        <v>21</v>
      </c>
      <c r="B32" s="84"/>
      <c r="C32" s="95">
        <v>23</v>
      </c>
      <c r="D32" s="85">
        <v>25.1</v>
      </c>
      <c r="E32" s="85">
        <v>28.4</v>
      </c>
      <c r="F32" s="78"/>
      <c r="G32" s="98">
        <v>216.9</v>
      </c>
      <c r="H32" s="41">
        <v>216</v>
      </c>
      <c r="I32" s="41">
        <v>439.4</v>
      </c>
      <c r="J32" s="33"/>
      <c r="K32" s="113">
        <v>620</v>
      </c>
      <c r="L32" s="287"/>
      <c r="M32" s="24"/>
    </row>
    <row r="33" spans="1:16" ht="15" customHeight="1">
      <c r="A33" s="106" t="s">
        <v>22</v>
      </c>
      <c r="B33" s="84"/>
      <c r="C33" s="95">
        <v>24.933333333333334</v>
      </c>
      <c r="D33" s="85">
        <v>25.675000000000001</v>
      </c>
      <c r="E33" s="85">
        <v>29.3</v>
      </c>
      <c r="F33" s="78"/>
      <c r="G33" s="98">
        <v>735.3</v>
      </c>
      <c r="H33" s="41">
        <v>536.4</v>
      </c>
      <c r="I33" s="41">
        <v>107.3</v>
      </c>
      <c r="J33" s="33"/>
      <c r="K33" s="113">
        <v>538.5</v>
      </c>
      <c r="L33" s="287"/>
      <c r="M33" s="251"/>
    </row>
    <row r="34" spans="1:16" ht="15" customHeight="1">
      <c r="A34" s="203">
        <v>2011</v>
      </c>
      <c r="B34" s="84"/>
      <c r="C34" s="95"/>
      <c r="D34" s="85"/>
      <c r="E34" s="85"/>
      <c r="F34" s="78"/>
      <c r="G34" s="98"/>
      <c r="H34" s="41"/>
      <c r="I34" s="41"/>
      <c r="J34" s="33"/>
      <c r="K34" s="113"/>
      <c r="L34" s="287"/>
      <c r="M34" s="24"/>
    </row>
    <row r="35" spans="1:16" ht="15" customHeight="1">
      <c r="A35" s="106" t="s">
        <v>19</v>
      </c>
      <c r="B35" s="84"/>
      <c r="C35" s="95">
        <v>26.4</v>
      </c>
      <c r="D35" s="85">
        <v>26.125</v>
      </c>
      <c r="E35" s="85">
        <v>28.866666666666664</v>
      </c>
      <c r="F35" s="78"/>
      <c r="G35" s="98">
        <v>505</v>
      </c>
      <c r="H35" s="41">
        <v>527.17499999999995</v>
      </c>
      <c r="I35" s="41">
        <v>387.6</v>
      </c>
      <c r="J35" s="33"/>
      <c r="K35" s="113">
        <v>638.70000000000005</v>
      </c>
      <c r="L35" s="287"/>
      <c r="M35" s="24"/>
      <c r="N35" s="143"/>
      <c r="O35" s="143"/>
      <c r="P35" s="143"/>
    </row>
    <row r="36" spans="1:16" ht="15" customHeight="1">
      <c r="A36" s="106" t="s">
        <v>20</v>
      </c>
      <c r="B36" s="84"/>
      <c r="C36" s="95">
        <v>25.1</v>
      </c>
      <c r="D36" s="85">
        <v>26.1</v>
      </c>
      <c r="E36" s="85">
        <v>28.3</v>
      </c>
      <c r="F36" s="78"/>
      <c r="G36" s="98">
        <v>559.1</v>
      </c>
      <c r="H36" s="41">
        <v>217.95999999999998</v>
      </c>
      <c r="I36" s="41">
        <v>313</v>
      </c>
      <c r="J36" s="33"/>
      <c r="K36" s="113">
        <v>540.1</v>
      </c>
      <c r="L36" s="287"/>
      <c r="M36" s="24"/>
      <c r="N36" s="143"/>
      <c r="O36" s="216"/>
      <c r="P36" s="143"/>
    </row>
    <row r="37" spans="1:16" ht="15" customHeight="1">
      <c r="A37" s="106" t="s">
        <v>21</v>
      </c>
      <c r="B37" s="84"/>
      <c r="C37" s="95">
        <v>23.900000000000002</v>
      </c>
      <c r="D37" s="85">
        <v>24</v>
      </c>
      <c r="E37" s="85">
        <v>27.8</v>
      </c>
      <c r="F37" s="78"/>
      <c r="G37" s="98">
        <v>128.60000000000002</v>
      </c>
      <c r="H37" s="41">
        <v>173.4</v>
      </c>
      <c r="I37" s="41">
        <v>320</v>
      </c>
      <c r="J37" s="33"/>
      <c r="K37" s="113">
        <v>684</v>
      </c>
      <c r="L37" s="287"/>
      <c r="M37" s="24"/>
      <c r="N37" s="143"/>
      <c r="O37" s="143"/>
      <c r="P37" s="143"/>
    </row>
    <row r="38" spans="1:16" ht="15" customHeight="1">
      <c r="A38" s="106" t="s">
        <v>42</v>
      </c>
      <c r="B38" s="84"/>
      <c r="C38" s="95">
        <v>25.2</v>
      </c>
      <c r="D38" s="85">
        <v>25.8</v>
      </c>
      <c r="E38" s="85">
        <v>28.5</v>
      </c>
      <c r="F38" s="78"/>
      <c r="G38" s="98">
        <v>447</v>
      </c>
      <c r="H38" s="41">
        <v>524</v>
      </c>
      <c r="I38" s="41">
        <v>320</v>
      </c>
      <c r="J38" s="33"/>
      <c r="K38" s="113">
        <v>550</v>
      </c>
      <c r="L38" s="287"/>
      <c r="M38" s="24"/>
      <c r="N38" s="143"/>
      <c r="O38" s="143"/>
      <c r="P38" s="143"/>
    </row>
    <row r="39" spans="1:16" ht="15" customHeight="1">
      <c r="A39" s="203">
        <v>2012</v>
      </c>
      <c r="B39" s="84"/>
      <c r="C39" s="95"/>
      <c r="D39" s="85"/>
      <c r="E39" s="85"/>
      <c r="F39" s="78"/>
      <c r="G39" s="98"/>
      <c r="H39" s="41"/>
      <c r="I39" s="41"/>
      <c r="J39" s="33"/>
      <c r="K39" s="113"/>
      <c r="L39" s="287"/>
      <c r="M39" s="24"/>
      <c r="N39" s="143"/>
      <c r="O39" s="143"/>
      <c r="P39" s="143"/>
    </row>
    <row r="40" spans="1:16" ht="15" customHeight="1">
      <c r="A40" s="106" t="s">
        <v>73</v>
      </c>
      <c r="B40" s="84"/>
      <c r="C40" s="95">
        <v>25.466666666666669</v>
      </c>
      <c r="D40" s="85">
        <v>25.833333333333332</v>
      </c>
      <c r="E40" s="85">
        <v>28.9</v>
      </c>
      <c r="F40" s="78"/>
      <c r="G40" s="98">
        <v>604.5</v>
      </c>
      <c r="H40" s="41">
        <v>472</v>
      </c>
      <c r="I40" s="41">
        <v>698</v>
      </c>
      <c r="J40" s="33"/>
      <c r="K40" s="113">
        <v>564.4</v>
      </c>
      <c r="L40" s="287"/>
      <c r="M40" s="24"/>
      <c r="N40" s="143"/>
      <c r="O40" s="143"/>
      <c r="P40" s="143"/>
    </row>
    <row r="41" spans="1:16" ht="15" customHeight="1">
      <c r="A41" s="106" t="s">
        <v>52</v>
      </c>
      <c r="B41" s="84"/>
      <c r="C41" s="95">
        <v>24.7</v>
      </c>
      <c r="D41" s="85">
        <v>25</v>
      </c>
      <c r="E41" s="85">
        <v>28.7</v>
      </c>
      <c r="F41" s="78"/>
      <c r="G41" s="98">
        <v>260</v>
      </c>
      <c r="H41" s="41">
        <v>207</v>
      </c>
      <c r="I41" s="41">
        <v>272</v>
      </c>
      <c r="J41" s="33"/>
      <c r="K41" s="113">
        <v>464</v>
      </c>
      <c r="L41" s="287"/>
      <c r="M41" s="24"/>
      <c r="N41" s="143"/>
      <c r="O41" s="143"/>
      <c r="P41" s="143"/>
    </row>
    <row r="42" spans="1:16" ht="15" customHeight="1">
      <c r="A42" s="106" t="s">
        <v>75</v>
      </c>
      <c r="B42" s="84"/>
      <c r="C42" s="95">
        <v>21.9</v>
      </c>
      <c r="D42" s="85">
        <v>23.4</v>
      </c>
      <c r="E42" s="85">
        <v>28.588888888888889</v>
      </c>
      <c r="F42" s="78"/>
      <c r="G42" s="98">
        <v>114.8</v>
      </c>
      <c r="H42" s="41">
        <v>198.79999999999998</v>
      </c>
      <c r="I42" s="41">
        <v>315.10000000000002</v>
      </c>
      <c r="J42" s="33"/>
      <c r="K42" s="113">
        <v>492.3</v>
      </c>
      <c r="L42" s="287"/>
      <c r="M42" s="24"/>
      <c r="N42" s="143"/>
      <c r="O42" s="143"/>
      <c r="P42" s="143"/>
    </row>
    <row r="43" spans="1:16" ht="15" customHeight="1">
      <c r="A43" s="106" t="s">
        <v>78</v>
      </c>
      <c r="B43" s="84"/>
      <c r="C43" s="95">
        <v>25.3</v>
      </c>
      <c r="D43" s="85">
        <v>25.7</v>
      </c>
      <c r="E43" s="85">
        <v>28.262962962962963</v>
      </c>
      <c r="F43" s="78"/>
      <c r="G43" s="98">
        <v>235.2</v>
      </c>
      <c r="H43" s="41">
        <v>419.73333333333329</v>
      </c>
      <c r="I43" s="41">
        <v>432</v>
      </c>
      <c r="J43" s="33"/>
      <c r="K43" s="113">
        <v>615</v>
      </c>
      <c r="L43" s="287"/>
      <c r="M43" s="24"/>
      <c r="N43" s="143"/>
      <c r="O43" s="143"/>
      <c r="P43" s="143"/>
    </row>
    <row r="44" spans="1:16" ht="15" customHeight="1">
      <c r="A44" s="203">
        <v>2013</v>
      </c>
      <c r="B44" s="84"/>
      <c r="C44" s="95"/>
      <c r="D44" s="85"/>
      <c r="F44" s="78"/>
      <c r="G44" s="98"/>
      <c r="H44" s="41"/>
      <c r="I44" s="41"/>
      <c r="J44" s="33"/>
      <c r="K44" s="113"/>
      <c r="L44" s="96"/>
      <c r="M44" s="24"/>
      <c r="N44" s="143"/>
      <c r="O44" s="143"/>
      <c r="P44" s="143"/>
    </row>
    <row r="45" spans="1:16" ht="15" customHeight="1">
      <c r="A45" s="106" t="s">
        <v>49</v>
      </c>
      <c r="B45" s="84"/>
      <c r="C45" s="85">
        <v>26.211111111111109</v>
      </c>
      <c r="D45" s="85">
        <v>26.319444444444443</v>
      </c>
      <c r="E45" s="85">
        <v>28.977777777777778</v>
      </c>
      <c r="F45" s="78"/>
      <c r="G45" s="41">
        <v>486.3</v>
      </c>
      <c r="H45" s="41">
        <v>478.625</v>
      </c>
      <c r="I45" s="41">
        <v>425</v>
      </c>
      <c r="J45" s="33"/>
      <c r="K45" s="113">
        <v>609.33333333333337</v>
      </c>
      <c r="L45" s="96"/>
      <c r="M45" s="24"/>
      <c r="N45" s="143"/>
      <c r="O45" s="143"/>
      <c r="P45" s="143"/>
    </row>
    <row r="46" spans="1:16" ht="15" customHeight="1">
      <c r="A46" s="106" t="s">
        <v>52</v>
      </c>
      <c r="B46" s="84"/>
      <c r="C46" s="85">
        <v>24.3</v>
      </c>
      <c r="D46" s="85">
        <v>25.5</v>
      </c>
      <c r="E46" s="85">
        <v>28.588888888888889</v>
      </c>
      <c r="F46" s="78"/>
      <c r="G46" s="41">
        <v>343.7</v>
      </c>
      <c r="H46" s="41">
        <v>207.98666666666668</v>
      </c>
      <c r="I46" s="41">
        <v>309.89999999999998</v>
      </c>
      <c r="J46" s="33"/>
      <c r="K46" s="113">
        <v>483.1</v>
      </c>
      <c r="L46" s="96"/>
      <c r="M46" s="24"/>
      <c r="N46" s="143"/>
      <c r="O46" s="143"/>
      <c r="P46" s="143"/>
    </row>
    <row r="47" spans="1:16" ht="15" customHeight="1">
      <c r="A47" s="106" t="s">
        <v>75</v>
      </c>
      <c r="B47" s="84"/>
      <c r="C47" s="85">
        <v>22.1</v>
      </c>
      <c r="D47" s="85">
        <v>23.4</v>
      </c>
      <c r="E47" s="85">
        <v>28.2</v>
      </c>
      <c r="F47" s="78"/>
      <c r="G47" s="41">
        <v>337</v>
      </c>
      <c r="H47" s="41">
        <v>196.06666666666669</v>
      </c>
      <c r="I47" s="41">
        <v>748.6</v>
      </c>
      <c r="J47" s="33"/>
      <c r="K47" s="113">
        <v>363.5</v>
      </c>
      <c r="L47" s="96"/>
      <c r="M47" s="24"/>
      <c r="N47" s="143"/>
      <c r="O47" s="143"/>
      <c r="P47" s="143"/>
    </row>
    <row r="48" spans="1:16" ht="13.5" customHeight="1">
      <c r="A48" s="106" t="s">
        <v>120</v>
      </c>
      <c r="B48" s="84"/>
      <c r="C48" s="85">
        <v>24.9</v>
      </c>
      <c r="D48" s="85">
        <v>24.8</v>
      </c>
      <c r="E48" s="85">
        <v>28.1</v>
      </c>
      <c r="F48" s="78"/>
      <c r="G48" s="41">
        <v>238</v>
      </c>
      <c r="H48" s="41">
        <v>493.37777777777774</v>
      </c>
      <c r="I48" s="41">
        <v>753</v>
      </c>
      <c r="J48" s="33"/>
      <c r="K48" s="113">
        <v>549</v>
      </c>
      <c r="L48" s="96"/>
      <c r="M48" s="24"/>
      <c r="N48" s="143"/>
      <c r="O48" s="143"/>
      <c r="P48" s="143"/>
    </row>
    <row r="49" spans="1:16" ht="13.5" customHeight="1">
      <c r="A49" s="203">
        <v>2014</v>
      </c>
      <c r="B49" s="84"/>
      <c r="C49" s="85"/>
      <c r="D49" s="85"/>
      <c r="E49" s="85"/>
      <c r="F49" s="78"/>
      <c r="G49" s="41"/>
      <c r="H49" s="41"/>
      <c r="I49" s="41"/>
      <c r="J49" s="33"/>
      <c r="K49" s="113"/>
      <c r="L49" s="96"/>
      <c r="M49" s="24"/>
      <c r="N49" s="143"/>
      <c r="O49" s="143"/>
      <c r="P49" s="143"/>
    </row>
    <row r="50" spans="1:16" ht="13.5" customHeight="1">
      <c r="A50" s="106" t="s">
        <v>49</v>
      </c>
      <c r="B50" s="84"/>
      <c r="C50" s="85">
        <v>26.5</v>
      </c>
      <c r="D50" s="85">
        <v>26.5</v>
      </c>
      <c r="E50" s="85">
        <v>28.8</v>
      </c>
      <c r="F50" s="78"/>
      <c r="G50" s="41">
        <v>511</v>
      </c>
      <c r="H50" s="41">
        <v>492.59999999999997</v>
      </c>
      <c r="I50" s="41">
        <v>440</v>
      </c>
      <c r="J50" s="33"/>
      <c r="K50" s="113">
        <v>575</v>
      </c>
      <c r="L50" s="96"/>
      <c r="M50" s="24"/>
      <c r="N50" s="143"/>
      <c r="O50" s="143"/>
      <c r="P50" s="143"/>
    </row>
    <row r="51" spans="1:16" ht="13.5" customHeight="1">
      <c r="A51" s="106" t="s">
        <v>20</v>
      </c>
      <c r="B51" s="84"/>
      <c r="C51" s="85">
        <v>23.5</v>
      </c>
      <c r="D51" s="85">
        <v>24.7</v>
      </c>
      <c r="E51" s="85">
        <v>29</v>
      </c>
      <c r="F51" s="78"/>
      <c r="G51" s="41">
        <v>325</v>
      </c>
      <c r="H51" s="41">
        <v>210.98222222222225</v>
      </c>
      <c r="I51" s="41">
        <v>227</v>
      </c>
      <c r="J51" s="33"/>
      <c r="K51" s="113">
        <v>530</v>
      </c>
      <c r="L51" s="96"/>
      <c r="M51" s="24"/>
      <c r="N51" s="143"/>
      <c r="O51" s="143"/>
      <c r="P51" s="143"/>
    </row>
    <row r="52" spans="1:16" ht="13.5" customHeight="1">
      <c r="A52" s="106" t="s">
        <v>50</v>
      </c>
      <c r="B52" s="84"/>
      <c r="C52" s="85">
        <v>21.5</v>
      </c>
      <c r="D52" s="85">
        <v>23.2</v>
      </c>
      <c r="E52" s="85">
        <v>28.9</v>
      </c>
      <c r="F52" s="78"/>
      <c r="G52" s="41">
        <v>304.10000000000002</v>
      </c>
      <c r="H52" s="41">
        <v>189.42222222222222</v>
      </c>
      <c r="I52" s="41">
        <v>107.7</v>
      </c>
      <c r="J52" s="33"/>
      <c r="K52" s="113">
        <v>602</v>
      </c>
      <c r="L52" s="96"/>
      <c r="M52" s="24"/>
      <c r="N52" s="143"/>
      <c r="O52" s="143"/>
      <c r="P52" s="143"/>
    </row>
    <row r="53" spans="1:16" ht="13.5" customHeight="1">
      <c r="A53" s="106" t="s">
        <v>125</v>
      </c>
      <c r="B53" s="84"/>
      <c r="C53" s="85">
        <v>24.2</v>
      </c>
      <c r="D53" s="85">
        <v>25.1</v>
      </c>
      <c r="E53" s="85">
        <v>28.9</v>
      </c>
      <c r="F53" s="78"/>
      <c r="G53" s="41">
        <v>522</v>
      </c>
      <c r="H53" s="41">
        <v>479.03703703703701</v>
      </c>
      <c r="I53" s="41">
        <v>474</v>
      </c>
      <c r="J53" s="33"/>
      <c r="K53" s="113">
        <v>576</v>
      </c>
      <c r="L53" s="96"/>
      <c r="M53" s="24"/>
      <c r="N53" s="143"/>
      <c r="O53" s="143"/>
      <c r="P53" s="143"/>
    </row>
    <row r="54" spans="1:16" ht="13.5" customHeight="1">
      <c r="A54" s="292">
        <v>2015</v>
      </c>
      <c r="B54" s="84"/>
      <c r="C54" s="85"/>
      <c r="D54" s="85"/>
      <c r="E54" s="85"/>
      <c r="F54" s="78"/>
      <c r="G54" s="41"/>
      <c r="H54" s="41"/>
      <c r="I54" s="41"/>
      <c r="J54" s="33"/>
      <c r="K54" s="113"/>
      <c r="L54" s="96"/>
      <c r="M54" s="24"/>
      <c r="N54" s="143"/>
      <c r="O54" s="143"/>
      <c r="P54" s="143"/>
    </row>
    <row r="55" spans="1:16" ht="13.5" customHeight="1">
      <c r="A55" s="106" t="s">
        <v>117</v>
      </c>
      <c r="B55" s="84"/>
      <c r="C55" s="85">
        <v>25.7</v>
      </c>
      <c r="D55" s="85">
        <v>26.2</v>
      </c>
      <c r="E55" s="85">
        <v>28.5</v>
      </c>
      <c r="F55" s="78"/>
      <c r="G55" s="41">
        <v>771</v>
      </c>
      <c r="H55" s="41">
        <v>481.07499999999999</v>
      </c>
      <c r="I55" s="41">
        <v>1031</v>
      </c>
      <c r="J55" s="33"/>
      <c r="K55" s="113">
        <v>546</v>
      </c>
      <c r="L55" s="96"/>
      <c r="M55" s="24"/>
      <c r="N55" s="143"/>
      <c r="O55" s="143"/>
      <c r="P55" s="143"/>
    </row>
    <row r="56" spans="1:16" ht="13.5" customHeight="1">
      <c r="A56" s="106" t="s">
        <v>118</v>
      </c>
      <c r="B56" s="84"/>
      <c r="C56" s="85">
        <v>22.9</v>
      </c>
      <c r="D56" s="85">
        <v>25.066666666666666</v>
      </c>
      <c r="E56" s="85">
        <v>29.1</v>
      </c>
      <c r="F56" s="78"/>
      <c r="G56" s="41">
        <v>367</v>
      </c>
      <c r="H56" s="41">
        <v>208.65629629629632</v>
      </c>
      <c r="I56" s="41">
        <v>139</v>
      </c>
      <c r="J56" s="33"/>
      <c r="K56" s="113">
        <v>485.4</v>
      </c>
      <c r="L56" s="96"/>
      <c r="M56" s="24"/>
      <c r="N56" s="143"/>
      <c r="O56" s="143"/>
      <c r="P56" s="143"/>
    </row>
    <row r="57" spans="1:16" ht="13.5" customHeight="1">
      <c r="A57" s="106" t="s">
        <v>119</v>
      </c>
      <c r="B57" s="84"/>
      <c r="C57" s="85">
        <v>21.6</v>
      </c>
      <c r="D57" s="85">
        <v>24.9</v>
      </c>
      <c r="E57" s="85">
        <v>29</v>
      </c>
      <c r="F57" s="78"/>
      <c r="G57" s="41">
        <v>83</v>
      </c>
      <c r="H57" s="41">
        <v>195</v>
      </c>
      <c r="I57" s="41">
        <v>94</v>
      </c>
      <c r="J57" s="33"/>
      <c r="K57" s="113">
        <v>547</v>
      </c>
      <c r="L57" s="96"/>
      <c r="M57" s="24"/>
      <c r="N57" s="143"/>
      <c r="O57" s="143"/>
      <c r="P57" s="143"/>
    </row>
    <row r="58" spans="1:16" ht="13.5" customHeight="1">
      <c r="A58" s="106" t="s">
        <v>130</v>
      </c>
      <c r="B58" s="84"/>
      <c r="C58" s="85">
        <v>24.2</v>
      </c>
      <c r="D58" s="85">
        <v>24.8</v>
      </c>
      <c r="E58" s="85">
        <v>29.4</v>
      </c>
      <c r="F58" s="78"/>
      <c r="G58" s="41">
        <v>220</v>
      </c>
      <c r="H58" s="41">
        <v>464.04938271604937</v>
      </c>
      <c r="I58" s="41">
        <v>656</v>
      </c>
      <c r="J58" s="33"/>
      <c r="K58" s="113">
        <v>611</v>
      </c>
      <c r="L58" s="96"/>
      <c r="M58" s="24"/>
      <c r="N58" s="143"/>
      <c r="O58" s="143"/>
      <c r="P58" s="143"/>
    </row>
    <row r="59" spans="1:16" ht="13.5" customHeight="1">
      <c r="A59" s="292">
        <v>2016</v>
      </c>
      <c r="B59" s="84"/>
      <c r="C59" s="85"/>
      <c r="D59" s="85"/>
      <c r="E59" s="85"/>
      <c r="F59" s="78"/>
      <c r="G59" s="41"/>
      <c r="H59" s="41"/>
      <c r="I59" s="41"/>
      <c r="J59" s="33"/>
      <c r="K59" s="113"/>
      <c r="L59" s="96"/>
      <c r="M59" s="24"/>
      <c r="N59" s="143"/>
      <c r="O59" s="143"/>
      <c r="P59" s="143"/>
    </row>
    <row r="60" spans="1:16" ht="13.5" customHeight="1">
      <c r="A60" s="106" t="s">
        <v>117</v>
      </c>
      <c r="B60" s="84"/>
      <c r="C60" s="85">
        <v>26.1</v>
      </c>
      <c r="D60" s="85">
        <v>25.6</v>
      </c>
      <c r="E60" s="85">
        <v>29.1</v>
      </c>
      <c r="F60" s="78"/>
      <c r="G60" s="41">
        <v>246</v>
      </c>
      <c r="H60" s="41">
        <v>484.09999999999997</v>
      </c>
      <c r="I60" s="41">
        <v>940</v>
      </c>
      <c r="J60" s="33"/>
      <c r="K60" s="113">
        <v>552</v>
      </c>
      <c r="L60" s="96"/>
      <c r="M60" s="24"/>
      <c r="N60" s="143"/>
      <c r="O60" s="143"/>
      <c r="P60" s="143"/>
    </row>
    <row r="61" spans="1:16" ht="13.5" customHeight="1">
      <c r="A61" s="106" t="s">
        <v>118</v>
      </c>
      <c r="B61" s="84"/>
      <c r="C61" s="85">
        <v>23.8</v>
      </c>
      <c r="D61" s="85">
        <v>24.5</v>
      </c>
      <c r="E61" s="85">
        <v>28.896296296296299</v>
      </c>
      <c r="F61" s="78"/>
      <c r="G61" s="41">
        <v>159</v>
      </c>
      <c r="H61" s="41">
        <v>209.20839506172842</v>
      </c>
      <c r="I61" s="41">
        <v>883</v>
      </c>
      <c r="J61" s="33"/>
      <c r="K61" s="113">
        <v>546</v>
      </c>
      <c r="L61" s="96"/>
      <c r="M61" s="24"/>
      <c r="N61" s="143"/>
      <c r="O61" s="143"/>
      <c r="P61" s="143"/>
    </row>
    <row r="62" spans="1:16" ht="13.5" customHeight="1">
      <c r="A62" s="106" t="s">
        <v>119</v>
      </c>
      <c r="B62" s="84"/>
      <c r="C62" s="85">
        <v>23.6</v>
      </c>
      <c r="D62" s="85">
        <v>24.900000000000002</v>
      </c>
      <c r="E62" s="85">
        <v>28.8</v>
      </c>
      <c r="F62" s="78"/>
      <c r="G62" s="41">
        <v>508</v>
      </c>
      <c r="H62" s="41">
        <v>193.49629629629632</v>
      </c>
      <c r="I62" s="38">
        <v>470</v>
      </c>
      <c r="J62" s="33"/>
      <c r="K62" s="113">
        <v>578.66666666666663</v>
      </c>
      <c r="L62" s="96"/>
      <c r="M62" s="24"/>
      <c r="N62" s="143"/>
      <c r="O62" s="143"/>
      <c r="P62" s="143"/>
    </row>
    <row r="63" spans="1:16" ht="13.5" customHeight="1">
      <c r="A63" s="106" t="s">
        <v>133</v>
      </c>
      <c r="B63" s="84"/>
      <c r="C63" s="85">
        <v>25.6</v>
      </c>
      <c r="D63" s="85">
        <v>24.900000000000002</v>
      </c>
      <c r="E63" s="85">
        <v>28.8</v>
      </c>
      <c r="F63" s="78"/>
      <c r="G63" s="41">
        <v>508</v>
      </c>
      <c r="H63" s="41">
        <v>478.82139917695469</v>
      </c>
      <c r="I63" s="38">
        <v>307</v>
      </c>
      <c r="J63" s="33"/>
      <c r="K63" s="113">
        <v>506</v>
      </c>
      <c r="L63" s="96"/>
      <c r="M63" s="24"/>
      <c r="N63" s="143"/>
      <c r="O63" s="143"/>
      <c r="P63" s="143"/>
    </row>
    <row r="64" spans="1:16" ht="3.75" customHeight="1">
      <c r="A64" s="122"/>
      <c r="B64" s="156"/>
      <c r="C64" s="157"/>
      <c r="D64" s="158"/>
      <c r="E64" s="158"/>
      <c r="F64" s="93"/>
      <c r="G64" s="155"/>
      <c r="H64" s="159"/>
      <c r="I64" s="159"/>
      <c r="J64" s="66"/>
      <c r="K64" s="160"/>
      <c r="L64" s="161"/>
      <c r="M64" s="24"/>
    </row>
    <row r="65" spans="1:15" ht="15" customHeight="1">
      <c r="A65" s="232" t="s">
        <v>77</v>
      </c>
      <c r="B65" s="17"/>
      <c r="C65" s="250" t="s">
        <v>76</v>
      </c>
      <c r="D65"/>
      <c r="J65" s="53"/>
      <c r="L65" s="5"/>
      <c r="M65" s="5"/>
    </row>
    <row r="66" spans="1:15">
      <c r="D66" s="14"/>
      <c r="H66" s="179"/>
    </row>
    <row r="67" spans="1:15">
      <c r="D67" s="141"/>
      <c r="F67" s="241"/>
      <c r="N67" s="5"/>
      <c r="O67" s="97"/>
    </row>
    <row r="68" spans="1:15">
      <c r="O68" s="97"/>
    </row>
  </sheetData>
  <mergeCells count="1">
    <mergeCell ref="G5:I5"/>
  </mergeCells>
  <phoneticPr fontId="15" type="noConversion"/>
  <pageMargins left="0.78740157480314965" right="0.55118110236220474" top="0.78740157480314965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Table of Contents</vt:lpstr>
      <vt:lpstr>7.1</vt:lpstr>
      <vt:lpstr>7.2</vt:lpstr>
      <vt:lpstr>7.3</vt:lpstr>
      <vt:lpstr>7.4</vt:lpstr>
      <vt:lpstr>7.5</vt:lpstr>
      <vt:lpstr>7.6</vt:lpstr>
      <vt:lpstr>Mar_07</vt:lpstr>
      <vt:lpstr>Period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2013-09-16T19:30:35Z</cp:lastPrinted>
  <dcterms:created xsi:type="dcterms:W3CDTF">1996-08-22T22:21:11Z</dcterms:created>
  <dcterms:modified xsi:type="dcterms:W3CDTF">2017-03-30T00:24:20Z</dcterms:modified>
</cp:coreProperties>
</file>